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mc:AlternateContent xmlns:mc="http://schemas.openxmlformats.org/markup-compatibility/2006">
    <mc:Choice Requires="x15">
      <x15ac:absPath xmlns:x15ac="http://schemas.microsoft.com/office/spreadsheetml/2010/11/ac" url="https://shlomi808-my.sharepoint.com/personal/shlomi_shlomocm_co_il/Documents/שולחן העבודה/ספריות ניידות/"/>
    </mc:Choice>
  </mc:AlternateContent>
  <xr:revisionPtr revIDLastSave="467" documentId="11_E80ACE0619D83FE36633E35C077AD52B461A02CD" xr6:coauthVersionLast="47" xr6:coauthVersionMax="47" xr10:uidLastSave="{0E3BE8A3-04EC-4608-9526-7D9A60C11673}"/>
  <bookViews>
    <workbookView xWindow="-109" yWindow="-109" windowWidth="21164" windowHeight="11291" activeTab="1" xr2:uid="{00000000-000D-0000-FFFF-FFFF00000000}"/>
  </bookViews>
  <sheets>
    <sheet name="תנאי סף" sheetId="1" r:id="rId1"/>
    <sheet name="איכות" sheetId="4" r:id="rId2"/>
    <sheet name="מחיר וסיכום" sheetId="5" r:id="rId3"/>
  </sheets>
  <definedNames>
    <definedName name="_Ref179538436" localSheetId="0">'תנאי סף'!$D$43</definedName>
    <definedName name="_Ref296892477" localSheetId="0">'תנאי סף'!$D$11</definedName>
    <definedName name="_Ref297537502" localSheetId="0">'תנאי סף'!$D$44</definedName>
    <definedName name="_Ref299614156" localSheetId="0">'תנאי סף'!$D$14</definedName>
    <definedName name="_Ref370930661" localSheetId="0">'תנאי סף'!$D$9</definedName>
    <definedName name="_Ref373241086" localSheetId="0">'תנאי סף'!#REF!</definedName>
    <definedName name="_Ref381015046" localSheetId="0">'תנאי סף'!#REF!</definedName>
    <definedName name="_Ref397199965" localSheetId="0">'תנאי סף'!$D$10</definedName>
    <definedName name="_Ref399016160" localSheetId="0">'תנאי סף'!#REF!</definedName>
    <definedName name="_Ref404259197" localSheetId="0">'תנאי סף'!#REF!</definedName>
    <definedName name="_Ref445211817" localSheetId="0">'תנאי סף'!#REF!</definedName>
    <definedName name="_xlnm.Print_Area" localSheetId="0">'תנאי סף'!$A$1:$G$52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 i="5" l="1"/>
  <c r="F6" i="5"/>
  <c r="E14" i="5"/>
  <c r="F14" i="5"/>
  <c r="D14" i="5"/>
  <c r="F4" i="5"/>
  <c r="E4" i="5"/>
  <c r="D4" i="5"/>
  <c r="D6" i="5"/>
  <c r="F15" i="5"/>
  <c r="E15" i="5"/>
  <c r="D15" i="5"/>
  <c r="B17" i="5"/>
  <c r="E7" i="5" l="1"/>
  <c r="E16" i="5" s="1"/>
  <c r="E17" i="5" s="1"/>
  <c r="D7" i="5"/>
  <c r="F7" i="5"/>
  <c r="F16" i="5" s="1"/>
  <c r="F17" i="5" s="1"/>
  <c r="D16" i="5"/>
  <c r="D17" i="5" s="1"/>
  <c r="D18" i="5" s="1"/>
  <c r="F18" i="5" l="1"/>
  <c r="E18" i="5"/>
  <c r="J25" i="4"/>
  <c r="J24" i="4"/>
  <c r="J23" i="4"/>
  <c r="J22" i="4"/>
  <c r="I21" i="4"/>
  <c r="J20" i="4"/>
  <c r="J19" i="4"/>
  <c r="I18" i="4"/>
  <c r="J17" i="4"/>
  <c r="I15" i="4"/>
  <c r="J14" i="4"/>
  <c r="I8" i="4" s="1"/>
  <c r="J13" i="4"/>
  <c r="J12" i="4"/>
  <c r="J11" i="4"/>
  <c r="J10" i="4"/>
  <c r="J9" i="4"/>
  <c r="J7" i="4"/>
  <c r="J6" i="4"/>
  <c r="I5" i="4"/>
  <c r="H25" i="4"/>
  <c r="H24" i="4"/>
  <c r="H23" i="4"/>
  <c r="H22" i="4"/>
  <c r="G21" i="4"/>
  <c r="H20" i="4"/>
  <c r="H19" i="4"/>
  <c r="G18" i="4"/>
  <c r="H17" i="4"/>
  <c r="G15" i="4"/>
  <c r="H14" i="4"/>
  <c r="G8" i="4" s="1"/>
  <c r="H13" i="4"/>
  <c r="H12" i="4"/>
  <c r="H11" i="4"/>
  <c r="H10" i="4"/>
  <c r="H9" i="4"/>
  <c r="H7" i="4"/>
  <c r="H6" i="4"/>
  <c r="G5" i="4"/>
  <c r="E5" i="4"/>
  <c r="F25" i="4"/>
  <c r="F24" i="4"/>
  <c r="F23" i="4"/>
  <c r="F22" i="4"/>
  <c r="D26" i="4"/>
  <c r="F20" i="4"/>
  <c r="F19" i="4"/>
  <c r="D18" i="4"/>
  <c r="F17" i="4"/>
  <c r="E15" i="4" s="1"/>
  <c r="D15" i="4"/>
  <c r="F10" i="4"/>
  <c r="F11" i="4"/>
  <c r="F12" i="4"/>
  <c r="F13" i="4"/>
  <c r="F14" i="4"/>
  <c r="F9" i="4"/>
  <c r="F7" i="4"/>
  <c r="F6" i="4"/>
  <c r="E3" i="4"/>
  <c r="I3" i="4"/>
  <c r="G3" i="4"/>
  <c r="I26" i="4" l="1"/>
  <c r="J5" i="4"/>
  <c r="G26" i="4"/>
  <c r="H5" i="4"/>
  <c r="E18" i="4"/>
  <c r="E8" i="4"/>
  <c r="E21" i="4"/>
  <c r="F5" i="4" l="1"/>
  <c r="E26" i="4"/>
  <c r="E27" i="4" s="1"/>
  <c r="G27" i="4"/>
  <c r="I27" i="4"/>
</calcChain>
</file>

<file path=xl/sharedStrings.xml><?xml version="1.0" encoding="utf-8"?>
<sst xmlns="http://schemas.openxmlformats.org/spreadsheetml/2006/main" count="119" uniqueCount="113">
  <si>
    <t>שם המציע:</t>
  </si>
  <si>
    <t>שם איש הקשר:</t>
  </si>
  <si>
    <t>טלפון:</t>
  </si>
  <si>
    <t>מס' סעיף</t>
  </si>
  <si>
    <t>תנאי סף מנהליים</t>
  </si>
  <si>
    <t>תנאי סף מקצועיים</t>
  </si>
  <si>
    <t>המציע</t>
  </si>
  <si>
    <t>ניקוד</t>
  </si>
  <si>
    <t>ציון איכות</t>
  </si>
  <si>
    <t>ציון מחיר</t>
  </si>
  <si>
    <t>סה"כ ציון</t>
  </si>
  <si>
    <t>מס' הצעה:</t>
  </si>
  <si>
    <t>סעיף:</t>
  </si>
  <si>
    <t>כתובת דוא"ל:</t>
  </si>
  <si>
    <t>מנהל הפרויקט</t>
  </si>
  <si>
    <t>בעל תואר אקדמי ראשון לפחות.</t>
  </si>
  <si>
    <t>ניהול ספרייה ציבורית במשך שנתיים לפחות.</t>
  </si>
  <si>
    <t>6.10</t>
  </si>
  <si>
    <t>ידיעת השפה הערבית ברמת שפת אם.</t>
  </si>
  <si>
    <t>בעל תעודת ספרן מורשה או תואר ראשון או תעודת הוראה.</t>
  </si>
  <si>
    <t>בעל ניסיון של שנה אחת לפחות בעבודה כספרן בספרייה ציבורית / בית-ספרית, או בעל ניסיון של שנה אחת בעבודת הוראה הכוללת הקניית מיומנויות למידה / יצירה.</t>
  </si>
  <si>
    <t xml:space="preserve">מסמך בשפה העברית המתאר את פרופיל המציע. </t>
  </si>
  <si>
    <t>שביעות רצון לקוחות</t>
  </si>
  <si>
    <t>המציע הוא גוף משפטי מאוגד הרשום ברשם רשמי בישראל.</t>
  </si>
  <si>
    <t>5.1.1</t>
  </si>
  <si>
    <t>המציע עומד בדרישות תקנה 6(א) לתקנות חובת המכרזים, התשנ"ג-1993 ומחזיק בכל האישורים הנדרשים לפי חוק עסקאות גופים ציבוריים, התשל"ו-1976, כשהם תקפים.</t>
  </si>
  <si>
    <r>
      <t xml:space="preserve">אין מניעה, לפי כל דין 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
</t>
    </r>
    <r>
      <rPr>
        <b/>
        <sz val="12"/>
        <color theme="1"/>
        <rFont val="David"/>
        <family val="2"/>
      </rPr>
      <t>המשרד רשאי לפסול מציעים שיעלה בהם חשש לניגוד עניינים כאמור, לפי שיקול דעתו הבלעדי.</t>
    </r>
  </si>
  <si>
    <t>5.1.2</t>
  </si>
  <si>
    <t>5.1.3</t>
  </si>
  <si>
    <t>5.1.4</t>
  </si>
  <si>
    <t>5.2.1</t>
  </si>
  <si>
    <t>5.2.1.1</t>
  </si>
  <si>
    <t>5.2.1.2</t>
  </si>
  <si>
    <r>
      <rPr>
        <b/>
        <sz val="12"/>
        <color theme="1"/>
        <rFont val="David"/>
        <family val="2"/>
      </rPr>
      <t xml:space="preserve">בשבע השנים האחרונות, המציע בעל ניסיון העונה על </t>
    </r>
    <r>
      <rPr>
        <b/>
        <u/>
        <sz val="12"/>
        <color theme="1"/>
        <rFont val="David"/>
        <family val="2"/>
      </rPr>
      <t>לפחות אחד</t>
    </r>
    <r>
      <rPr>
        <b/>
        <sz val="12"/>
        <color theme="1"/>
        <rFont val="David"/>
        <family val="2"/>
      </rPr>
      <t xml:space="preserve"> מבין הקריטריונים הבאים:</t>
    </r>
  </si>
  <si>
    <t>ניהול והפעלה של ספרייה ניידת ב-2 רשויות מקומיות לפחות.</t>
  </si>
  <si>
    <t>ניהול והפעלה של פעילות חינוכית, תרבותית או קהילתית אחת לפחות בקרב מגזרי המיעוטים, אשר נמשכה 6 חודשים לפחות והופעלה ב-2 רשויות מקומיות לכל הפחות.</t>
  </si>
  <si>
    <t>הגורם הנבדק</t>
  </si>
  <si>
    <t>5.2.2.1</t>
  </si>
  <si>
    <t>5.2.2.2</t>
  </si>
  <si>
    <t>5.2.2.2.1</t>
  </si>
  <si>
    <t>5.2.2.2.2</t>
  </si>
  <si>
    <t>5.2.2.2.3</t>
  </si>
  <si>
    <r>
      <t xml:space="preserve">בשבע השנים האחרונות, בעל ניסיון העונה על </t>
    </r>
    <r>
      <rPr>
        <b/>
        <u/>
        <sz val="12"/>
        <color theme="1"/>
        <rFont val="David"/>
        <family val="2"/>
      </rPr>
      <t>לפחות אחד</t>
    </r>
    <r>
      <rPr>
        <b/>
        <sz val="12"/>
        <color theme="1"/>
        <rFont val="David"/>
        <family val="2"/>
      </rPr>
      <t xml:space="preserve"> מבין הקריטריונים הבאים:</t>
    </r>
  </si>
  <si>
    <t>ניהול ספרייה ניידת שהופעלה ב-2 רשויות מקומיות לפחות.</t>
  </si>
  <si>
    <t>ניהול של פעילות חינוכית, תרבותית או קהילתית אחת לפחות בקרב מגזרי המיעוטים, אשר נמשכה 6 חודשים לפחות והופעלה ב-2 רשויות מקומיות לכל הפחות.</t>
  </si>
  <si>
    <t>מפ"ל מכרז ספריות ניידות</t>
  </si>
  <si>
    <t>ח.פ./ת"ז:</t>
  </si>
  <si>
    <t>5.2.3.1</t>
  </si>
  <si>
    <t>5.2.3.2</t>
  </si>
  <si>
    <t>5.2.3.3</t>
  </si>
  <si>
    <t>ספרנים (3)</t>
  </si>
  <si>
    <r>
      <rPr>
        <b/>
        <sz val="12"/>
        <color theme="1"/>
        <rFont val="David"/>
        <family val="2"/>
      </rPr>
      <t>ערבות הצעה</t>
    </r>
    <r>
      <rPr>
        <sz val="12"/>
        <color theme="1"/>
        <rFont val="David"/>
        <family val="2"/>
      </rPr>
      <t xml:space="preserve">: על המציע לצרף להצעתו ערבות בנקאית על סך של </t>
    </r>
    <r>
      <rPr>
        <b/>
        <sz val="12"/>
        <color theme="1"/>
        <rFont val="David"/>
        <family val="2"/>
      </rPr>
      <t>35,000 ₪</t>
    </r>
    <r>
      <rPr>
        <sz val="12"/>
        <color theme="1"/>
        <rFont val="David"/>
        <family val="2"/>
      </rPr>
      <t xml:space="preserve"> (שלושים וחמישה אלפי ש"ח) על-פי הנוסח האמור בנספח ב'2. ערבות זו תוחזר למציעים שלא יזכו במכרז.
</t>
    </r>
    <r>
      <rPr>
        <b/>
        <sz val="12"/>
        <color theme="1"/>
        <rFont val="David"/>
        <family val="2"/>
      </rPr>
      <t>הצעה שתכלול ערבות אשר אינה עומדת בדרישה של סכום הערבות, תוקף או נוסח תואם עלולה להיפסל על הסף, לפי שיקול דעתה הבלעדי של ועדת המכרזים.</t>
    </r>
  </si>
  <si>
    <t>טופס כתב הצעה, המצורף כחלק ב' למסמכי המכרז כשהוא חתום על-ידי נושא משרה המוסמך לחייב את המציע ומאושר על ידי עו"ד כנדרש.</t>
  </si>
  <si>
    <t xml:space="preserve">ההסכם המצורף למסמכי המכרז (חלק ג') לאחר שהמציע ישלים בו את פרטיו, ויחתום על ההסכם והנספחים המצורפים לו במקומות המיועדים לחתימתו (יש לחתום גם בראשי תיבות וחותמת בשולי כל עמוד). </t>
  </si>
  <si>
    <t xml:space="preserve">כל מסמכי המכרז. יש לחתום על כל מסמכי המכרז והחוזה בראשי תיבות בתחתית כל עמוד כהוכחה לקריאת המסמכים והבנתם. </t>
  </si>
  <si>
    <t>העתק תעודת עוסק מורשה והעתק של תעודת התאגדות (לפי העניין וסוג התאגדותו המשפטית של המציע), לצורך הוכחת העמידה בתנאי הסף שבסעיף ‎5.1.1 לעיל.</t>
  </si>
  <si>
    <t>אם המציע הוא עמותה או חברה לתועלת הציבור (חל"צ), יש לצרף אישור מהרשם הרלוונטי בדבר ניהול תקין לשנת 2023 או בדבר הגשת מסמכים, לפי העניין.</t>
  </si>
  <si>
    <t>אם המציע הוא תאגיד, יצורף בנוסף אישור עו"ד על היות החתומים בשמו על מסמכי המכרז רשאים לחייב את המציע בחתימתם.</t>
  </si>
  <si>
    <t>אישורים לפי חוק עסקאות גופים ציבוריים, בדבר ניהול פנקסי חשבונות ורשומות, כשהוא תקף, להוכחת העמידה בתנאי הסף שבסעיף ‎‎5.1.2 לעיל.</t>
  </si>
  <si>
    <t>ערבות בנקאית (נספח ב'2), לעמידה בתנאי הסף שבסעיף ‎5.1.3 לעיל.</t>
  </si>
  <si>
    <t>הצהרות בדבר עמידה בהוראות חוק שיוויון זכויות חתומה ע"י עו"ד (נספח ב'5).</t>
  </si>
  <si>
    <t>תצהיר היעדר הרשעות לפי חוק עובדים זרים וחוק שכר מינימום חתום ע"י עו"ד (נספח ב'6).</t>
  </si>
  <si>
    <t>התחייבות ואישור המציע לקיום החקיקה בתחום העסקת עובדים חתומה ע"י עו"ד (נספח ב'7).</t>
  </si>
  <si>
    <t>הצהרה על שימוש בתוכנות מקוריות חתומה ע"י עו"ד (נספח ב'8).</t>
  </si>
  <si>
    <t>פירוט ניסיון המציע - נספח ב'3.</t>
  </si>
  <si>
    <t>פירוט ניסיון הצוות - נספח ב'4.</t>
  </si>
  <si>
    <r>
      <rPr>
        <b/>
        <sz val="12"/>
        <color theme="1"/>
        <rFont val="David"/>
        <family val="2"/>
      </rPr>
      <t>מסמכים נוספים צוות</t>
    </r>
    <r>
      <rPr>
        <sz val="12"/>
        <color theme="1"/>
        <rFont val="David"/>
        <family val="2"/>
      </rPr>
      <t>: על המציע לצרף בסופו של נספח ב'4 קורות חיים ומסמכים המעידים על הכשרתו וניסיונו המקצועי של הצוות המוצע. במידה והמציע מציג מנהל פרויקט / ספרן שאינו מועסק אצלו בעת הגשת ההצעה, יש לצרף הסכם העסקה מותנה.</t>
    </r>
  </si>
  <si>
    <t>6.20</t>
  </si>
  <si>
    <r>
      <t xml:space="preserve">נספח הצעת המחיר חתום (נספח ב'9). מובהר כי הצעת המחיר תמולא ותחתם ע"י מורשה החתימה מטעם המציע ותצורף </t>
    </r>
    <r>
      <rPr>
        <b/>
        <sz val="12"/>
        <color theme="1"/>
        <rFont val="David"/>
        <family val="2"/>
      </rPr>
      <t>במעטפה סגורה ו</t>
    </r>
    <r>
      <rPr>
        <b/>
        <u/>
        <sz val="12"/>
        <color theme="1"/>
        <rFont val="David"/>
        <family val="2"/>
      </rPr>
      <t>נפרדת</t>
    </r>
    <r>
      <rPr>
        <sz val="12"/>
        <color theme="1"/>
        <rFont val="David"/>
        <family val="2"/>
      </rPr>
      <t>.</t>
    </r>
  </si>
  <si>
    <t>מציע הסבור כי אינו מחויב במע"מ באספקת השירותים מכוח מכרז זה, עליו לציין זאת בסעיף ‎11 לנספח ב'1.</t>
  </si>
  <si>
    <t>מציע שהוא "עסק בשליטת אישה" ומעוניין כי תינתן לו העדפה בשל עובדה זו יצרף להצעתו אישור ותצהיר. בסעיף זה, משמעות כל המונחים לרבות "אישור" ו"תצהיר" כמשמעותם בסעיף 2 ב' לחוק חובת המכרזים, התשנ"ב-1992.</t>
  </si>
  <si>
    <t>רשימת הפרטים בהצעת המציע, שהמציע מעוניין שיהיו חסויים במידה והוא יזכה, על פי האמור בסעיף ‎13 למכרז.</t>
  </si>
  <si>
    <t>מסמכים נדרשים</t>
  </si>
  <si>
    <t>5.2</t>
  </si>
  <si>
    <t>מסמך מפורט המתאר את שיטת העבודה המוצעת לפיה מתכנן המציע לבצע את השירותים נשואי המכרז. המסמך יתייחס לכל התחומים המרכיבים את ביצועו הכולל של הפרויקט. המסמך יוגש בצמוד ליתר מסמכי ההצעה, בעותק קשיח שיצורף לכל אחד מעותקי ההצעה הקשיחים וכן עותק אלקטרוני – ב-WORD/PDF בלבד. תכנית העבודה שתוגש תנוקד במסגרת בחינת האיכות בשלב הראיונות.</t>
  </si>
  <si>
    <t>קריטריון</t>
  </si>
  <si>
    <t>משקל בציון האיכות</t>
  </si>
  <si>
    <t>ציון גלם</t>
  </si>
  <si>
    <t>ראיון</t>
  </si>
  <si>
    <t>סה"כ ציון איכות</t>
  </si>
  <si>
    <t>מעבר סף איכות</t>
  </si>
  <si>
    <t>9.6.1</t>
  </si>
  <si>
    <t>9.6.2</t>
  </si>
  <si>
    <t>9.6.3</t>
  </si>
  <si>
    <t>9.6.4</t>
  </si>
  <si>
    <t>ניסיון המציע בניהול והפעלה של ספרייה ניידת</t>
  </si>
  <si>
    <t>ניסיון המציע בניהול והפעלה של פעילויות חינוכיות, תרבותיות או קהילתיות בקרב מגזרי המיעוטים</t>
  </si>
  <si>
    <r>
      <t xml:space="preserve">ניסיון המציע 
</t>
    </r>
    <r>
      <rPr>
        <sz val="11"/>
        <rFont val="Arial"/>
        <family val="2"/>
      </rPr>
      <t xml:space="preserve">(ניקוד חלופי </t>
    </r>
    <r>
      <rPr>
        <b/>
        <sz val="11"/>
        <rFont val="Arial"/>
        <family val="2"/>
      </rPr>
      <t>באחת</t>
    </r>
    <r>
      <rPr>
        <sz val="11"/>
        <rFont val="Arial"/>
        <family val="2"/>
      </rPr>
      <t xml:space="preserve"> מבין שתי האופציות הבאות, בהתאם לעמידה בתנאי הסף)</t>
    </r>
  </si>
  <si>
    <t xml:space="preserve">יכולת ניהול ותפעול לוגיסטי  </t>
  </si>
  <si>
    <t>מקצועיות</t>
  </si>
  <si>
    <t>יחסי אנוש</t>
  </si>
  <si>
    <t>גמישות והיענות מרבית לצרכי הלקוח</t>
  </si>
  <si>
    <t>הצלחת הפרויקט</t>
  </si>
  <si>
    <t>עמידה בלוחות זמנים</t>
  </si>
  <si>
    <r>
      <t>השכלת מנהל הפרויקט:</t>
    </r>
    <r>
      <rPr>
        <sz val="11"/>
        <rFont val="Arial"/>
        <family val="2"/>
      </rPr>
      <t xml:space="preserve">
תואר ראשון / שני בניהול - </t>
    </r>
    <r>
      <rPr>
        <b/>
        <sz val="11"/>
        <rFont val="Arial"/>
        <family val="2"/>
      </rPr>
      <t>5</t>
    </r>
    <r>
      <rPr>
        <sz val="11"/>
        <rFont val="Arial"/>
        <family val="2"/>
      </rPr>
      <t xml:space="preserve"> נק'
תואר ראשון במידענות או לימודי תעודה בספרנות / מידענות - </t>
    </r>
    <r>
      <rPr>
        <b/>
        <sz val="11"/>
        <rFont val="Arial"/>
        <family val="2"/>
      </rPr>
      <t>3</t>
    </r>
    <r>
      <rPr>
        <sz val="11"/>
        <rFont val="Arial"/>
        <family val="2"/>
      </rPr>
      <t xml:space="preserve"> נק</t>
    </r>
    <r>
      <rPr>
        <sz val="12"/>
        <rFont val="Arial"/>
        <family val="2"/>
      </rPr>
      <t>'</t>
    </r>
  </si>
  <si>
    <t>ניסיון מנהל הפרויקט בניהול ספרייה ניידת</t>
  </si>
  <si>
    <t>ניסיון הספרנים</t>
  </si>
  <si>
    <r>
      <t xml:space="preserve">ותק הספרן
</t>
    </r>
    <r>
      <rPr>
        <sz val="11"/>
        <rFont val="Arial"/>
        <family val="2"/>
      </rPr>
      <t>(ניקוד ממוצע של שלושת הספרנים)</t>
    </r>
  </si>
  <si>
    <r>
      <t xml:space="preserve">ניסיון בהעברת פעילויות וסדנאות
</t>
    </r>
    <r>
      <rPr>
        <sz val="11"/>
        <rFont val="Arial"/>
        <family val="2"/>
      </rPr>
      <t>(ניקוד ממוצע של שלושת הספרנים)</t>
    </r>
  </si>
  <si>
    <t>9.6.5</t>
  </si>
  <si>
    <t>התרשמות מהתכנית האופרטיבית שתוצג ע"י מנהל הפרויקט – התאמה לצרכי הפרויקט, יצירתיות באופן הפעלת הפרויקט, ישימות התכנית</t>
  </si>
  <si>
    <t>התרשמות ממנהל הפרויקט – בקיאות בנושא מתן השירותים בהיבט הלוגיסטי, גישה מקצועית ואנושית במענה לפניות / בהתמודדות עם קשיים שעלולים לעלות בהתנהלות מול נציגי רשויות מקומיות (ובפרט למגזר הרלוונטי למכרז), יחסי אנוש</t>
  </si>
  <si>
    <t>התרשמות מהספרנים המוצעים – היכרות עם עולם הספריות, הבנה פדגוגית בהיבט הספרייתי, יחסי אנוש</t>
  </si>
  <si>
    <t>התרשמות מבקיאות הספרנים בנושא מתן השירותים בהיבט הספרייתי</t>
  </si>
  <si>
    <t>חוברת הצעה מלאה וחתומה כנדרש בסעיף ‎7 למכרז.</t>
  </si>
  <si>
    <t>מחיר</t>
  </si>
  <si>
    <t>ציון מחיר מנורמל</t>
  </si>
  <si>
    <t>שקלול ציונים סופיים</t>
  </si>
  <si>
    <t>משקל</t>
  </si>
  <si>
    <t>רכיב</t>
  </si>
  <si>
    <t>דירוג המציעים</t>
  </si>
  <si>
    <r>
      <t>הצעת המחיר</t>
    </r>
    <r>
      <rPr>
        <b/>
        <sz val="10"/>
        <color theme="1"/>
        <rFont val="Arial"/>
        <family val="2"/>
        <scheme val="minor"/>
      </rPr>
      <t xml:space="preserve"> ללא מע"מ</t>
    </r>
  </si>
  <si>
    <r>
      <t xml:space="preserve">הצעת המחיר </t>
    </r>
    <r>
      <rPr>
        <b/>
        <sz val="10"/>
        <color theme="1"/>
        <rFont val="Arial"/>
        <family val="2"/>
        <scheme val="minor"/>
      </rPr>
      <t>כולל מע"מ</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</si>
</sst>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6" formatCode="&quot;₪&quot;\ #,##0"/>
    <numFmt numFmtId="168" formatCode="&quot;₪&quot;\ #,##0.0"/>
  </numFmts>
  <fonts count="28" x14ac:knownFonts="1">
    <font>
      <sz val="11"/>
      <color theme="1"/>
      <name val="Arial"/>
      <family val="2"/>
      <charset val="177"/>
      <scheme val="minor"/>
    </font>
    <font>
      <u/>
      <sz val="11"/>
      <color theme="10"/>
      <name val="Arial"/>
      <family val="2"/>
      <charset val="177"/>
      <scheme val="minor"/>
    </font>
    <font>
      <sz val="11"/>
      <color theme="1"/>
      <name val="Arial"/>
      <family val="2"/>
      <charset val="177"/>
      <scheme val="minor"/>
    </font>
    <font>
      <b/>
      <sz val="12"/>
      <color theme="1"/>
      <name val="David"/>
      <family val="2"/>
    </font>
    <font>
      <sz val="12"/>
      <color theme="1"/>
      <name val="David"/>
      <family val="2"/>
    </font>
    <font>
      <sz val="11"/>
      <color theme="1"/>
      <name val="David"/>
      <family val="2"/>
    </font>
    <font>
      <sz val="12"/>
      <color rgb="FFFF0000"/>
      <name val="David"/>
      <family val="2"/>
    </font>
    <font>
      <sz val="8"/>
      <name val="Arial"/>
      <family val="2"/>
      <charset val="177"/>
      <scheme val="minor"/>
    </font>
    <font>
      <b/>
      <u/>
      <sz val="12"/>
      <color theme="1"/>
      <name val="David"/>
      <family val="2"/>
    </font>
    <font>
      <b/>
      <sz val="15"/>
      <color theme="1"/>
      <name val="David"/>
      <family val="2"/>
    </font>
    <font>
      <b/>
      <sz val="14"/>
      <color theme="1"/>
      <name val="David"/>
      <family val="2"/>
    </font>
    <font>
      <sz val="11"/>
      <color theme="0"/>
      <name val="Arial"/>
      <family val="2"/>
      <charset val="177"/>
      <scheme val="minor"/>
    </font>
    <font>
      <b/>
      <sz val="14"/>
      <name val="Arial"/>
      <family val="2"/>
    </font>
    <font>
      <b/>
      <sz val="12"/>
      <name val="Arial"/>
      <family val="2"/>
    </font>
    <font>
      <b/>
      <sz val="13"/>
      <name val="Arial"/>
      <family val="2"/>
    </font>
    <font>
      <sz val="11"/>
      <name val="Arial"/>
      <family val="2"/>
    </font>
    <font>
      <b/>
      <sz val="11"/>
      <name val="Arial"/>
      <family val="2"/>
    </font>
    <font>
      <sz val="12"/>
      <name val="Arial"/>
      <family val="2"/>
    </font>
    <font>
      <b/>
      <sz val="13"/>
      <color theme="0"/>
      <name val="Arial"/>
      <family val="2"/>
      <charset val="177"/>
    </font>
    <font>
      <b/>
      <sz val="12"/>
      <name val="Arial"/>
      <family val="2"/>
      <charset val="177"/>
    </font>
    <font>
      <b/>
      <sz val="12"/>
      <color theme="1"/>
      <name val="Arial"/>
      <family val="2"/>
      <charset val="177"/>
      <scheme val="minor"/>
    </font>
    <font>
      <b/>
      <sz val="10"/>
      <name val="Arial"/>
      <family val="2"/>
    </font>
    <font>
      <b/>
      <sz val="11"/>
      <color theme="1"/>
      <name val="Arial"/>
      <family val="2"/>
      <scheme val="minor"/>
    </font>
    <font>
      <b/>
      <sz val="11"/>
      <color theme="1"/>
      <name val="David"/>
      <family val="2"/>
      <charset val="177"/>
    </font>
    <font>
      <sz val="11"/>
      <color theme="1"/>
      <name val="Arial"/>
      <family val="2"/>
      <scheme val="minor"/>
    </font>
    <font>
      <b/>
      <sz val="11"/>
      <color theme="0"/>
      <name val="Arial"/>
      <family val="2"/>
      <scheme val="minor"/>
    </font>
    <font>
      <b/>
      <sz val="10"/>
      <color theme="1"/>
      <name val="David"/>
      <family val="2"/>
      <charset val="177"/>
    </font>
    <font>
      <b/>
      <sz val="10"/>
      <color theme="1"/>
      <name val="Arial"/>
      <family val="2"/>
      <scheme val="minor"/>
    </font>
  </fonts>
  <fills count="22">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rgb="FFEBFEFF"/>
        <bgColor indexed="64"/>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0.749992370372631"/>
        <bgColor indexed="64"/>
      </patternFill>
    </fill>
    <fill>
      <patternFill patternType="solid">
        <fgColor theme="2" tint="-0.249977111117893"/>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theme="7" tint="0.79998168889431442"/>
        <bgColor indexed="64"/>
      </patternFill>
    </fill>
    <fill>
      <patternFill patternType="solid">
        <fgColor theme="1" tint="0.499984740745262"/>
        <bgColor indexed="64"/>
      </patternFill>
    </fill>
    <fill>
      <patternFill patternType="solid">
        <fgColor them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rgb="FFFFFF00"/>
        <bgColor indexed="64"/>
      </patternFill>
    </fill>
  </fills>
  <borders count="60">
    <border>
      <left/>
      <right/>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diagonal/>
    </border>
    <border>
      <left style="medium">
        <color indexed="64"/>
      </left>
      <right/>
      <top/>
      <bottom/>
      <diagonal/>
    </border>
    <border>
      <left/>
      <right/>
      <top/>
      <bottom style="medium">
        <color indexed="64"/>
      </bottom>
      <diagonal/>
    </border>
    <border>
      <left/>
      <right/>
      <top style="medium">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right style="medium">
        <color indexed="64"/>
      </right>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style="medium">
        <color indexed="64"/>
      </left>
      <right style="medium">
        <color indexed="64"/>
      </right>
      <top style="thin">
        <color indexed="64"/>
      </top>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right/>
      <top style="medium">
        <color indexed="64"/>
      </top>
      <bottom style="medium">
        <color indexed="64"/>
      </bottom>
      <diagonal/>
    </border>
    <border>
      <left/>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s>
  <cellStyleXfs count="3">
    <xf numFmtId="0" fontId="0" fillId="0" borderId="0"/>
    <xf numFmtId="0" fontId="1" fillId="0" borderId="0" applyNumberFormat="0" applyFill="0" applyBorder="0" applyAlignment="0" applyProtection="0"/>
    <xf numFmtId="9" fontId="2" fillId="0" borderId="0" applyFont="0" applyFill="0" applyBorder="0" applyAlignment="0" applyProtection="0"/>
  </cellStyleXfs>
  <cellXfs count="204">
    <xf numFmtId="0" fontId="0" fillId="0" borderId="0" xfId="0"/>
    <xf numFmtId="0" fontId="4" fillId="0" borderId="0" xfId="0" applyFont="1"/>
    <xf numFmtId="0" fontId="4" fillId="0" borderId="0" xfId="0" applyFont="1" applyProtection="1">
      <protection hidden="1"/>
    </xf>
    <xf numFmtId="0" fontId="4" fillId="3" borderId="9" xfId="0" applyFont="1" applyFill="1" applyBorder="1" applyAlignment="1" applyProtection="1">
      <alignment horizontal="center" vertical="center" wrapText="1"/>
      <protection locked="0"/>
    </xf>
    <xf numFmtId="0" fontId="4" fillId="3" borderId="11" xfId="0" applyFont="1" applyFill="1" applyBorder="1" applyAlignment="1" applyProtection="1">
      <alignment horizontal="center" vertical="center" wrapText="1"/>
      <protection locked="0"/>
    </xf>
    <xf numFmtId="0" fontId="4" fillId="3" borderId="3" xfId="0" applyFont="1" applyFill="1" applyBorder="1" applyAlignment="1" applyProtection="1">
      <alignment horizontal="center" vertical="center" wrapText="1"/>
      <protection locked="0"/>
    </xf>
    <xf numFmtId="0" fontId="4" fillId="3" borderId="14" xfId="0" applyFont="1" applyFill="1" applyBorder="1" applyAlignment="1" applyProtection="1">
      <alignment horizontal="center" vertical="center" wrapText="1"/>
      <protection locked="0"/>
    </xf>
    <xf numFmtId="0" fontId="3" fillId="0" borderId="0" xfId="0" applyFont="1" applyProtection="1">
      <protection hidden="1"/>
    </xf>
    <xf numFmtId="0" fontId="4" fillId="0" borderId="0" xfId="0" applyFont="1" applyAlignment="1">
      <alignment wrapText="1"/>
    </xf>
    <xf numFmtId="0" fontId="3" fillId="0" borderId="0" xfId="0" applyFont="1"/>
    <xf numFmtId="0" fontId="4" fillId="6" borderId="10" xfId="0" applyFont="1" applyFill="1" applyBorder="1" applyAlignment="1" applyProtection="1">
      <alignment horizontal="right" vertical="center" wrapText="1" readingOrder="2"/>
      <protection hidden="1"/>
    </xf>
    <xf numFmtId="0" fontId="4" fillId="0" borderId="0" xfId="0" applyFont="1" applyAlignment="1">
      <alignment vertical="center"/>
    </xf>
    <xf numFmtId="0" fontId="6" fillId="3" borderId="9" xfId="0" applyFont="1" applyFill="1" applyBorder="1" applyAlignment="1" applyProtection="1">
      <alignment horizontal="center" vertical="center" wrapText="1"/>
      <protection locked="0"/>
    </xf>
    <xf numFmtId="0" fontId="4" fillId="3" borderId="20" xfId="0" applyFont="1" applyFill="1" applyBorder="1" applyAlignment="1" applyProtection="1">
      <alignment horizontal="center" vertical="center" wrapText="1"/>
      <protection locked="0"/>
    </xf>
    <xf numFmtId="0" fontId="3" fillId="6" borderId="10" xfId="0" applyFont="1" applyFill="1" applyBorder="1" applyAlignment="1" applyProtection="1">
      <alignment horizontal="right" vertical="center" wrapText="1" readingOrder="2"/>
      <protection hidden="1"/>
    </xf>
    <xf numFmtId="0" fontId="4" fillId="3" borderId="5" xfId="0" applyFont="1" applyFill="1" applyBorder="1" applyAlignment="1" applyProtection="1">
      <alignment horizontal="center" vertical="center" wrapText="1"/>
      <protection locked="0"/>
    </xf>
    <xf numFmtId="0" fontId="4" fillId="6" borderId="2" xfId="0" applyFont="1" applyFill="1" applyBorder="1" applyAlignment="1" applyProtection="1">
      <alignment horizontal="right" vertical="center" wrapText="1" readingOrder="2"/>
      <protection hidden="1"/>
    </xf>
    <xf numFmtId="0" fontId="4" fillId="6" borderId="4" xfId="0" applyFont="1" applyFill="1" applyBorder="1" applyAlignment="1" applyProtection="1">
      <alignment horizontal="right" vertical="center" wrapText="1" readingOrder="2"/>
      <protection hidden="1"/>
    </xf>
    <xf numFmtId="49" fontId="3" fillId="6" borderId="42" xfId="0" applyNumberFormat="1" applyFont="1" applyFill="1" applyBorder="1" applyAlignment="1" applyProtection="1">
      <alignment horizontal="center" vertical="center" readingOrder="2"/>
      <protection hidden="1"/>
    </xf>
    <xf numFmtId="49" fontId="3" fillId="6" borderId="28" xfId="0" applyNumberFormat="1" applyFont="1" applyFill="1" applyBorder="1" applyAlignment="1" applyProtection="1">
      <alignment horizontal="center" vertical="center" readingOrder="2"/>
      <protection hidden="1"/>
    </xf>
    <xf numFmtId="49" fontId="3" fillId="6" borderId="43" xfId="0" applyNumberFormat="1" applyFont="1" applyFill="1" applyBorder="1" applyAlignment="1" applyProtection="1">
      <alignment horizontal="center" vertical="center" readingOrder="2"/>
      <protection hidden="1"/>
    </xf>
    <xf numFmtId="49" fontId="3" fillId="6" borderId="44" xfId="0" applyNumberFormat="1" applyFont="1" applyFill="1" applyBorder="1" applyAlignment="1" applyProtection="1">
      <alignment horizontal="center" vertical="center" readingOrder="2"/>
      <protection hidden="1"/>
    </xf>
    <xf numFmtId="49" fontId="3" fillId="6" borderId="45" xfId="0" applyNumberFormat="1" applyFont="1" applyFill="1" applyBorder="1" applyAlignment="1" applyProtection="1">
      <alignment horizontal="center" vertical="center" readingOrder="2"/>
      <protection hidden="1"/>
    </xf>
    <xf numFmtId="0" fontId="4" fillId="6" borderId="17" xfId="0" applyFont="1" applyFill="1" applyBorder="1" applyAlignment="1" applyProtection="1">
      <alignment horizontal="right" vertical="center" wrapText="1" readingOrder="2"/>
      <protection hidden="1"/>
    </xf>
    <xf numFmtId="49" fontId="3" fillId="6" borderId="22" xfId="0" applyNumberFormat="1" applyFont="1" applyFill="1" applyBorder="1" applyAlignment="1" applyProtection="1">
      <alignment horizontal="center" vertical="center" readingOrder="2"/>
      <protection hidden="1"/>
    </xf>
    <xf numFmtId="0" fontId="4" fillId="3" borderId="6" xfId="0" applyFont="1" applyFill="1" applyBorder="1" applyAlignment="1" applyProtection="1">
      <alignment horizontal="center" vertical="center" wrapText="1"/>
      <protection locked="0"/>
    </xf>
    <xf numFmtId="49" fontId="3" fillId="2" borderId="14" xfId="0" applyNumberFormat="1" applyFont="1" applyFill="1" applyBorder="1" applyAlignment="1" applyProtection="1">
      <alignment horizontal="center" vertical="center"/>
      <protection hidden="1"/>
    </xf>
    <xf numFmtId="0" fontId="3" fillId="2" borderId="2" xfId="0" applyFont="1" applyFill="1" applyBorder="1" applyAlignment="1" applyProtection="1">
      <alignment horizontal="center" vertical="center" wrapText="1" readingOrder="2"/>
      <protection hidden="1"/>
    </xf>
    <xf numFmtId="0" fontId="4" fillId="3" borderId="21" xfId="0" applyFont="1" applyFill="1" applyBorder="1" applyAlignment="1" applyProtection="1">
      <alignment horizontal="center" vertical="center" wrapText="1"/>
      <protection locked="0"/>
    </xf>
    <xf numFmtId="0" fontId="4" fillId="3" borderId="1" xfId="0" applyFont="1" applyFill="1" applyBorder="1" applyAlignment="1" applyProtection="1">
      <alignment horizontal="center" vertical="center" wrapText="1"/>
      <protection locked="0"/>
    </xf>
    <xf numFmtId="0" fontId="4" fillId="3" borderId="4" xfId="0" applyFont="1" applyFill="1" applyBorder="1" applyAlignment="1" applyProtection="1">
      <alignment horizontal="center" vertical="center" wrapText="1"/>
      <protection locked="0"/>
    </xf>
    <xf numFmtId="0" fontId="3" fillId="15" borderId="11" xfId="0" applyFont="1" applyFill="1" applyBorder="1" applyAlignment="1" applyProtection="1">
      <alignment horizontal="center" vertical="center" wrapText="1"/>
      <protection hidden="1"/>
    </xf>
    <xf numFmtId="0" fontId="3" fillId="15" borderId="11" xfId="0" applyFont="1" applyFill="1" applyBorder="1" applyAlignment="1" applyProtection="1">
      <alignment horizontal="center" vertical="center" wrapText="1" readingOrder="2"/>
      <protection hidden="1"/>
    </xf>
    <xf numFmtId="0" fontId="3" fillId="15" borderId="11" xfId="0" applyFont="1" applyFill="1" applyBorder="1" applyAlignment="1" applyProtection="1">
      <alignment horizontal="center" vertical="center" wrapText="1"/>
      <protection locked="0"/>
    </xf>
    <xf numFmtId="49" fontId="3" fillId="15" borderId="11" xfId="0" applyNumberFormat="1" applyFont="1" applyFill="1" applyBorder="1" applyAlignment="1" applyProtection="1">
      <alignment horizontal="center" vertical="center" wrapText="1"/>
      <protection locked="0"/>
    </xf>
    <xf numFmtId="0" fontId="3" fillId="15" borderId="13" xfId="0" applyFont="1" applyFill="1" applyBorder="1" applyAlignment="1" applyProtection="1">
      <alignment horizontal="center" vertical="center" wrapText="1"/>
      <protection hidden="1"/>
    </xf>
    <xf numFmtId="0" fontId="1" fillId="15" borderId="13" xfId="1" applyFill="1" applyBorder="1" applyAlignment="1" applyProtection="1">
      <alignment horizontal="center" vertical="center" wrapText="1"/>
      <protection locked="0"/>
    </xf>
    <xf numFmtId="0" fontId="3" fillId="15" borderId="13" xfId="0" applyFont="1" applyFill="1" applyBorder="1" applyAlignment="1" applyProtection="1">
      <alignment horizontal="center" wrapText="1"/>
      <protection hidden="1"/>
    </xf>
    <xf numFmtId="0" fontId="3" fillId="15" borderId="47" xfId="0" applyFont="1" applyFill="1" applyBorder="1" applyAlignment="1" applyProtection="1">
      <alignment horizontal="center" wrapText="1"/>
      <protection hidden="1"/>
    </xf>
    <xf numFmtId="0" fontId="3" fillId="15" borderId="14" xfId="0" applyFont="1" applyFill="1" applyBorder="1" applyAlignment="1" applyProtection="1">
      <alignment horizontal="center" vertical="center" wrapText="1"/>
      <protection hidden="1"/>
    </xf>
    <xf numFmtId="0" fontId="3" fillId="15" borderId="15" xfId="0" applyFont="1" applyFill="1" applyBorder="1" applyAlignment="1" applyProtection="1">
      <alignment horizontal="center" vertical="center" readingOrder="2"/>
      <protection hidden="1"/>
    </xf>
    <xf numFmtId="49" fontId="3" fillId="6" borderId="37" xfId="0" applyNumberFormat="1" applyFont="1" applyFill="1" applyBorder="1" applyAlignment="1" applyProtection="1">
      <alignment horizontal="center" vertical="center" readingOrder="2"/>
      <protection hidden="1"/>
    </xf>
    <xf numFmtId="49" fontId="3" fillId="6" borderId="11" xfId="0" applyNumberFormat="1" applyFont="1" applyFill="1" applyBorder="1" applyAlignment="1" applyProtection="1">
      <alignment horizontal="center" vertical="center" readingOrder="2"/>
      <protection hidden="1"/>
    </xf>
    <xf numFmtId="0" fontId="4" fillId="3" borderId="12" xfId="0" applyFont="1" applyFill="1" applyBorder="1" applyAlignment="1" applyProtection="1">
      <alignment horizontal="center" vertical="center" wrapText="1"/>
      <protection locked="0"/>
    </xf>
    <xf numFmtId="49" fontId="3" fillId="6" borderId="32" xfId="0" applyNumberFormat="1" applyFont="1" applyFill="1" applyBorder="1" applyAlignment="1" applyProtection="1">
      <alignment horizontal="center" vertical="center" readingOrder="2"/>
      <protection hidden="1"/>
    </xf>
    <xf numFmtId="49" fontId="3" fillId="4" borderId="26" xfId="0" applyNumberFormat="1" applyFont="1" applyFill="1" applyBorder="1" applyAlignment="1" applyProtection="1">
      <alignment horizontal="center" vertical="center"/>
      <protection hidden="1"/>
    </xf>
    <xf numFmtId="0" fontId="3" fillId="3" borderId="33" xfId="0" applyFont="1" applyFill="1" applyBorder="1" applyAlignment="1" applyProtection="1">
      <alignment horizontal="center" vertical="center"/>
      <protection hidden="1"/>
    </xf>
    <xf numFmtId="49" fontId="3" fillId="3" borderId="33" xfId="0" applyNumberFormat="1" applyFont="1" applyFill="1" applyBorder="1" applyAlignment="1" applyProtection="1">
      <alignment horizontal="center" vertical="center"/>
      <protection hidden="1"/>
    </xf>
    <xf numFmtId="2" fontId="3" fillId="3" borderId="33" xfId="0" applyNumberFormat="1" applyFont="1" applyFill="1" applyBorder="1" applyAlignment="1" applyProtection="1">
      <alignment horizontal="center" vertical="center"/>
      <protection hidden="1"/>
    </xf>
    <xf numFmtId="2" fontId="3" fillId="3" borderId="40" xfId="0" applyNumberFormat="1" applyFont="1" applyFill="1" applyBorder="1" applyAlignment="1" applyProtection="1">
      <alignment horizontal="center" vertical="center"/>
      <protection hidden="1"/>
    </xf>
    <xf numFmtId="0" fontId="3" fillId="2" borderId="14" xfId="0" applyFont="1" applyFill="1" applyBorder="1" applyAlignment="1" applyProtection="1">
      <alignment horizontal="center" vertical="center"/>
      <protection hidden="1"/>
    </xf>
    <xf numFmtId="0" fontId="3" fillId="2" borderId="2" xfId="0" applyFont="1" applyFill="1" applyBorder="1" applyAlignment="1" applyProtection="1">
      <alignment horizontal="center" vertical="center" wrapText="1"/>
      <protection hidden="1"/>
    </xf>
    <xf numFmtId="0" fontId="3" fillId="4" borderId="35" xfId="0" applyFont="1" applyFill="1" applyBorder="1" applyAlignment="1" applyProtection="1">
      <alignment horizontal="center" vertical="center" wrapText="1" readingOrder="2"/>
      <protection hidden="1"/>
    </xf>
    <xf numFmtId="0" fontId="4" fillId="5" borderId="36" xfId="0" applyFont="1" applyFill="1" applyBorder="1" applyAlignment="1" applyProtection="1">
      <alignment horizontal="right" vertical="center" wrapText="1" readingOrder="2"/>
      <protection hidden="1"/>
    </xf>
    <xf numFmtId="0" fontId="3" fillId="5" borderId="36" xfId="0" applyFont="1" applyFill="1" applyBorder="1" applyAlignment="1" applyProtection="1">
      <alignment horizontal="right" vertical="center" wrapText="1" readingOrder="2"/>
      <protection hidden="1"/>
    </xf>
    <xf numFmtId="0" fontId="4" fillId="5" borderId="48" xfId="0" applyFont="1" applyFill="1" applyBorder="1" applyAlignment="1" applyProtection="1">
      <alignment horizontal="right" vertical="center" wrapText="1" readingOrder="2"/>
      <protection hidden="1"/>
    </xf>
    <xf numFmtId="0" fontId="4" fillId="3" borderId="10" xfId="0" applyFont="1" applyFill="1" applyBorder="1" applyAlignment="1" applyProtection="1">
      <alignment horizontal="center" vertical="center" wrapText="1"/>
      <protection locked="0"/>
    </xf>
    <xf numFmtId="0" fontId="4" fillId="3" borderId="39" xfId="0" applyFont="1" applyFill="1" applyBorder="1" applyAlignment="1" applyProtection="1">
      <alignment horizontal="center" vertical="center" wrapText="1"/>
      <protection locked="0"/>
    </xf>
    <xf numFmtId="0" fontId="4" fillId="3" borderId="25" xfId="0" applyFont="1" applyFill="1" applyBorder="1" applyAlignment="1" applyProtection="1">
      <alignment horizontal="center" vertical="center" wrapText="1"/>
      <protection locked="0"/>
    </xf>
    <xf numFmtId="0" fontId="4" fillId="3" borderId="42" xfId="0" applyFont="1" applyFill="1" applyBorder="1" applyAlignment="1" applyProtection="1">
      <alignment horizontal="center" vertical="center" wrapText="1"/>
      <protection locked="0"/>
    </xf>
    <xf numFmtId="0" fontId="3" fillId="3" borderId="12" xfId="0" applyFont="1" applyFill="1" applyBorder="1" applyAlignment="1" applyProtection="1">
      <alignment horizontal="center" vertical="center" wrapText="1"/>
      <protection locked="0"/>
    </xf>
    <xf numFmtId="0" fontId="4" fillId="3" borderId="47" xfId="0" applyFont="1" applyFill="1" applyBorder="1" applyAlignment="1" applyProtection="1">
      <alignment horizontal="center" vertical="center" wrapText="1"/>
      <protection locked="0"/>
    </xf>
    <xf numFmtId="0" fontId="4" fillId="3" borderId="13" xfId="0" applyFont="1" applyFill="1" applyBorder="1" applyAlignment="1" applyProtection="1">
      <alignment horizontal="center" vertical="center" wrapText="1"/>
      <protection locked="0"/>
    </xf>
    <xf numFmtId="0" fontId="4" fillId="16" borderId="17" xfId="0" applyFont="1" applyFill="1" applyBorder="1" applyAlignment="1" applyProtection="1">
      <alignment horizontal="center" vertical="center" wrapText="1" readingOrder="2"/>
      <protection locked="0"/>
    </xf>
    <xf numFmtId="0" fontId="4" fillId="3" borderId="39" xfId="0" applyFont="1" applyFill="1" applyBorder="1" applyAlignment="1" applyProtection="1">
      <alignment horizontal="center" vertical="center" wrapText="1" readingOrder="2"/>
      <protection locked="0"/>
    </xf>
    <xf numFmtId="0" fontId="4" fillId="3" borderId="25" xfId="0" applyFont="1" applyFill="1" applyBorder="1" applyAlignment="1" applyProtection="1">
      <alignment horizontal="center" vertical="center" wrapText="1" readingOrder="2"/>
      <protection locked="0"/>
    </xf>
    <xf numFmtId="0" fontId="4" fillId="16" borderId="39" xfId="0" applyFont="1" applyFill="1" applyBorder="1" applyAlignment="1" applyProtection="1">
      <alignment horizontal="center" vertical="center" wrapText="1" readingOrder="2"/>
      <protection locked="0"/>
    </xf>
    <xf numFmtId="0" fontId="4" fillId="3" borderId="38" xfId="0" applyFont="1" applyFill="1" applyBorder="1" applyAlignment="1" applyProtection="1">
      <alignment horizontal="center" vertical="center" wrapText="1"/>
      <protection locked="0"/>
    </xf>
    <xf numFmtId="0" fontId="4" fillId="16" borderId="22" xfId="0" applyFont="1" applyFill="1" applyBorder="1" applyAlignment="1" applyProtection="1">
      <alignment horizontal="center" vertical="center" wrapText="1" readingOrder="2"/>
      <protection locked="0"/>
    </xf>
    <xf numFmtId="0" fontId="4" fillId="16" borderId="12" xfId="0" applyFont="1" applyFill="1" applyBorder="1" applyAlignment="1" applyProtection="1">
      <alignment horizontal="center" vertical="center" wrapText="1" readingOrder="2"/>
      <protection locked="0"/>
    </xf>
    <xf numFmtId="0" fontId="4" fillId="3" borderId="50" xfId="0" applyFont="1" applyFill="1" applyBorder="1" applyAlignment="1" applyProtection="1">
      <alignment horizontal="center" vertical="center" wrapText="1"/>
      <protection locked="0"/>
    </xf>
    <xf numFmtId="0" fontId="5" fillId="3" borderId="11" xfId="0" applyFont="1" applyFill="1" applyBorder="1" applyAlignment="1" applyProtection="1">
      <alignment horizontal="center" vertical="center" wrapText="1" readingOrder="2"/>
      <protection locked="0"/>
    </xf>
    <xf numFmtId="0" fontId="5" fillId="3" borderId="13" xfId="0" applyFont="1" applyFill="1" applyBorder="1" applyAlignment="1" applyProtection="1">
      <alignment horizontal="center" vertical="center" wrapText="1" readingOrder="2"/>
      <protection locked="0"/>
    </xf>
    <xf numFmtId="0" fontId="4" fillId="16" borderId="11" xfId="0" applyFont="1" applyFill="1" applyBorder="1" applyAlignment="1" applyProtection="1">
      <alignment horizontal="center" vertical="center" wrapText="1" readingOrder="2"/>
      <protection locked="0"/>
    </xf>
    <xf numFmtId="0" fontId="4" fillId="3" borderId="46" xfId="0" applyFont="1" applyFill="1" applyBorder="1" applyAlignment="1" applyProtection="1">
      <alignment horizontal="center" vertical="center" wrapText="1"/>
      <protection locked="0"/>
    </xf>
    <xf numFmtId="49" fontId="10" fillId="2" borderId="3" xfId="0" applyNumberFormat="1" applyFont="1" applyFill="1" applyBorder="1" applyAlignment="1" applyProtection="1">
      <alignment horizontal="center" vertical="center" wrapText="1"/>
      <protection hidden="1"/>
    </xf>
    <xf numFmtId="49" fontId="10" fillId="2" borderId="6" xfId="0" applyNumberFormat="1" applyFont="1" applyFill="1" applyBorder="1" applyAlignment="1" applyProtection="1">
      <alignment horizontal="center" vertical="center" wrapText="1"/>
      <protection hidden="1"/>
    </xf>
    <xf numFmtId="49" fontId="10" fillId="2" borderId="5" xfId="0" applyNumberFormat="1" applyFont="1" applyFill="1" applyBorder="1" applyAlignment="1" applyProtection="1">
      <alignment horizontal="center" vertical="center" wrapText="1"/>
      <protection hidden="1"/>
    </xf>
    <xf numFmtId="0" fontId="3" fillId="4" borderId="49" xfId="0" applyFont="1" applyFill="1" applyBorder="1" applyAlignment="1" applyProtection="1">
      <alignment horizontal="center" vertical="center" wrapText="1"/>
      <protection hidden="1"/>
    </xf>
    <xf numFmtId="0" fontId="3" fillId="4" borderId="30" xfId="0" applyFont="1" applyFill="1" applyBorder="1" applyAlignment="1" applyProtection="1">
      <alignment horizontal="center" vertical="center" wrapText="1"/>
      <protection hidden="1"/>
    </xf>
    <xf numFmtId="0" fontId="3" fillId="4" borderId="31" xfId="0" applyFont="1" applyFill="1" applyBorder="1" applyAlignment="1" applyProtection="1">
      <alignment horizontal="center" vertical="center" wrapText="1"/>
      <protection hidden="1"/>
    </xf>
    <xf numFmtId="0" fontId="3" fillId="2" borderId="2" xfId="0" applyFont="1" applyFill="1" applyBorder="1" applyAlignment="1" applyProtection="1">
      <alignment horizontal="center" vertical="center" wrapText="1"/>
      <protection locked="0"/>
    </xf>
    <xf numFmtId="0" fontId="3" fillId="2" borderId="16" xfId="0" applyFont="1" applyFill="1" applyBorder="1" applyAlignment="1" applyProtection="1">
      <alignment horizontal="center" vertical="center" wrapText="1"/>
      <protection locked="0"/>
    </xf>
    <xf numFmtId="0" fontId="3" fillId="2" borderId="15" xfId="0" applyFont="1" applyFill="1" applyBorder="1" applyAlignment="1" applyProtection="1">
      <alignment horizontal="center" vertical="center" wrapText="1"/>
      <protection locked="0"/>
    </xf>
    <xf numFmtId="0" fontId="3" fillId="2" borderId="2" xfId="0" applyFont="1" applyFill="1" applyBorder="1" applyAlignment="1" applyProtection="1">
      <alignment horizontal="center" vertical="center" wrapText="1"/>
      <protection hidden="1"/>
    </xf>
    <xf numFmtId="0" fontId="3" fillId="2" borderId="19" xfId="0" applyFont="1" applyFill="1" applyBorder="1" applyAlignment="1" applyProtection="1">
      <alignment horizontal="center" vertical="center" wrapText="1"/>
      <protection hidden="1"/>
    </xf>
    <xf numFmtId="0" fontId="9" fillId="15" borderId="1" xfId="0" applyFont="1" applyFill="1" applyBorder="1" applyAlignment="1" applyProtection="1">
      <alignment horizontal="center" vertical="center" readingOrder="2"/>
      <protection hidden="1"/>
    </xf>
    <xf numFmtId="0" fontId="9" fillId="15" borderId="20" xfId="0" applyFont="1" applyFill="1" applyBorder="1" applyAlignment="1" applyProtection="1">
      <alignment horizontal="center" vertical="center" readingOrder="2"/>
      <protection hidden="1"/>
    </xf>
    <xf numFmtId="0" fontId="9" fillId="15" borderId="17" xfId="0" applyFont="1" applyFill="1" applyBorder="1" applyAlignment="1" applyProtection="1">
      <alignment horizontal="center" vertical="center" readingOrder="2"/>
      <protection hidden="1"/>
    </xf>
    <xf numFmtId="0" fontId="9" fillId="15" borderId="22" xfId="0" applyFont="1" applyFill="1" applyBorder="1" applyAlignment="1" applyProtection="1">
      <alignment horizontal="center" vertical="center" readingOrder="2"/>
      <protection hidden="1"/>
    </xf>
    <xf numFmtId="0" fontId="12" fillId="7" borderId="3" xfId="0" applyFont="1" applyFill="1" applyBorder="1" applyAlignment="1" applyProtection="1">
      <alignment horizontal="center" vertical="center" wrapText="1" readingOrder="2"/>
      <protection hidden="1"/>
    </xf>
    <xf numFmtId="0" fontId="12" fillId="7" borderId="16" xfId="0" applyFont="1" applyFill="1" applyBorder="1" applyAlignment="1" applyProtection="1">
      <alignment horizontal="center" vertical="center" wrapText="1" readingOrder="2"/>
      <protection hidden="1"/>
    </xf>
    <xf numFmtId="0" fontId="13" fillId="7" borderId="3" xfId="0" applyFont="1" applyFill="1" applyBorder="1" applyAlignment="1" applyProtection="1">
      <alignment horizontal="center" vertical="center" wrapText="1" readingOrder="2"/>
      <protection hidden="1"/>
    </xf>
    <xf numFmtId="0" fontId="12" fillId="7" borderId="1" xfId="0" applyFont="1" applyFill="1" applyBorder="1" applyAlignment="1" applyProtection="1">
      <alignment horizontal="center" vertical="center" wrapText="1" readingOrder="2"/>
      <protection hidden="1"/>
    </xf>
    <xf numFmtId="0" fontId="12" fillId="7" borderId="20" xfId="0" applyFont="1" applyFill="1" applyBorder="1" applyAlignment="1" applyProtection="1">
      <alignment horizontal="center" vertical="center" wrapText="1" readingOrder="2"/>
      <protection hidden="1"/>
    </xf>
    <xf numFmtId="0" fontId="12" fillId="7" borderId="6" xfId="0" applyFont="1" applyFill="1" applyBorder="1" applyAlignment="1" applyProtection="1">
      <alignment horizontal="center" vertical="center" wrapText="1" readingOrder="2"/>
      <protection hidden="1"/>
    </xf>
    <xf numFmtId="0" fontId="12" fillId="7" borderId="0" xfId="0" applyFont="1" applyFill="1" applyAlignment="1" applyProtection="1">
      <alignment horizontal="center" vertical="center" wrapText="1" readingOrder="2"/>
      <protection hidden="1"/>
    </xf>
    <xf numFmtId="0" fontId="13" fillId="7" borderId="6" xfId="0" applyFont="1" applyFill="1" applyBorder="1" applyAlignment="1" applyProtection="1">
      <alignment horizontal="center" vertical="center" wrapText="1" readingOrder="2"/>
      <protection hidden="1"/>
    </xf>
    <xf numFmtId="0" fontId="12" fillId="7" borderId="5" xfId="0" applyFont="1" applyFill="1" applyBorder="1" applyAlignment="1" applyProtection="1">
      <alignment horizontal="center" vertical="center" wrapText="1" readingOrder="2"/>
      <protection hidden="1"/>
    </xf>
    <xf numFmtId="0" fontId="12" fillId="7" borderId="18" xfId="0" applyFont="1" applyFill="1" applyBorder="1" applyAlignment="1" applyProtection="1">
      <alignment horizontal="center" vertical="center" wrapText="1" readingOrder="2"/>
      <protection hidden="1"/>
    </xf>
    <xf numFmtId="0" fontId="13" fillId="7" borderId="5" xfId="0" applyFont="1" applyFill="1" applyBorder="1" applyAlignment="1" applyProtection="1">
      <alignment horizontal="center" vertical="center" wrapText="1" readingOrder="2"/>
      <protection hidden="1"/>
    </xf>
    <xf numFmtId="0" fontId="12" fillId="8" borderId="14" xfId="0" applyFont="1" applyFill="1" applyBorder="1" applyAlignment="1" applyProtection="1">
      <alignment horizontal="right" vertical="center" wrapText="1" readingOrder="2"/>
      <protection hidden="1"/>
    </xf>
    <xf numFmtId="1" fontId="15" fillId="17" borderId="51" xfId="2" applyNumberFormat="1" applyFont="1" applyFill="1" applyBorder="1" applyAlignment="1" applyProtection="1">
      <alignment horizontal="center" vertical="center" wrapText="1" readingOrder="2"/>
      <protection locked="0" hidden="1"/>
    </xf>
    <xf numFmtId="0" fontId="12" fillId="8" borderId="3" xfId="0" applyFont="1" applyFill="1" applyBorder="1" applyAlignment="1" applyProtection="1">
      <alignment horizontal="center" vertical="center" wrapText="1" readingOrder="2"/>
      <protection hidden="1"/>
    </xf>
    <xf numFmtId="164" fontId="13" fillId="8" borderId="1" xfId="0" applyNumberFormat="1" applyFont="1" applyFill="1" applyBorder="1" applyAlignment="1" applyProtection="1">
      <alignment horizontal="center" vertical="center" wrapText="1" readingOrder="2"/>
      <protection hidden="1"/>
    </xf>
    <xf numFmtId="164" fontId="13" fillId="8" borderId="20" xfId="0" applyNumberFormat="1" applyFont="1" applyFill="1" applyBorder="1" applyAlignment="1" applyProtection="1">
      <alignment horizontal="center" vertical="center" wrapText="1" readingOrder="2"/>
      <protection hidden="1"/>
    </xf>
    <xf numFmtId="0" fontId="12" fillId="8" borderId="6" xfId="0" applyFont="1" applyFill="1" applyBorder="1" applyAlignment="1" applyProtection="1">
      <alignment horizontal="center" vertical="center" wrapText="1" readingOrder="2"/>
      <protection hidden="1"/>
    </xf>
    <xf numFmtId="0" fontId="17" fillId="9" borderId="11" xfId="0" applyFont="1" applyFill="1" applyBorder="1" applyAlignment="1" applyProtection="1">
      <alignment vertical="center" wrapText="1" readingOrder="2"/>
      <protection hidden="1"/>
    </xf>
    <xf numFmtId="1" fontId="15" fillId="17" borderId="33" xfId="2" applyNumberFormat="1" applyFont="1" applyFill="1" applyBorder="1" applyAlignment="1" applyProtection="1">
      <alignment horizontal="center" vertical="center" wrapText="1" readingOrder="2"/>
      <protection locked="0" hidden="1"/>
    </xf>
    <xf numFmtId="0" fontId="12" fillId="8" borderId="5" xfId="0" applyFont="1" applyFill="1" applyBorder="1" applyAlignment="1" applyProtection="1">
      <alignment horizontal="center" vertical="center" wrapText="1" readingOrder="2"/>
      <protection hidden="1"/>
    </xf>
    <xf numFmtId="14" fontId="12" fillId="8" borderId="3" xfId="0" applyNumberFormat="1" applyFont="1" applyFill="1" applyBorder="1" applyAlignment="1" applyProtection="1">
      <alignment horizontal="center" vertical="center" wrapText="1" readingOrder="2"/>
      <protection hidden="1"/>
    </xf>
    <xf numFmtId="9" fontId="14" fillId="8" borderId="2" xfId="0" applyNumberFormat="1" applyFont="1" applyFill="1" applyBorder="1" applyAlignment="1" applyProtection="1">
      <alignment horizontal="center" vertical="center" wrapText="1" readingOrder="2"/>
      <protection hidden="1"/>
    </xf>
    <xf numFmtId="164" fontId="13" fillId="8" borderId="2" xfId="2" applyNumberFormat="1" applyFont="1" applyFill="1" applyBorder="1" applyAlignment="1" applyProtection="1">
      <alignment horizontal="center" vertical="center" wrapText="1" readingOrder="1"/>
      <protection locked="0" hidden="1"/>
    </xf>
    <xf numFmtId="164" fontId="13" fillId="8" borderId="15" xfId="2" applyNumberFormat="1" applyFont="1" applyFill="1" applyBorder="1" applyAlignment="1" applyProtection="1">
      <alignment horizontal="center" vertical="center" wrapText="1" readingOrder="1"/>
      <protection locked="0" hidden="1"/>
    </xf>
    <xf numFmtId="14" fontId="12" fillId="8" borderId="6" xfId="0" applyNumberFormat="1" applyFont="1" applyFill="1" applyBorder="1" applyAlignment="1" applyProtection="1">
      <alignment horizontal="center" vertical="center" wrapText="1" readingOrder="2"/>
      <protection hidden="1"/>
    </xf>
    <xf numFmtId="0" fontId="17" fillId="9" borderId="9" xfId="0" applyFont="1" applyFill="1" applyBorder="1" applyAlignment="1" applyProtection="1">
      <alignment vertical="center" wrapText="1" readingOrder="2"/>
      <protection hidden="1"/>
    </xf>
    <xf numFmtId="0" fontId="15" fillId="17" borderId="39" xfId="0" applyFont="1" applyFill="1" applyBorder="1" applyAlignment="1" applyProtection="1">
      <alignment horizontal="center" vertical="center" wrapText="1" readingOrder="2"/>
      <protection locked="0" hidden="1"/>
    </xf>
    <xf numFmtId="164" fontId="15" fillId="17" borderId="24" xfId="0" applyNumberFormat="1" applyFont="1" applyFill="1" applyBorder="1" applyAlignment="1" applyProtection="1">
      <alignment horizontal="center" vertical="center" wrapText="1" readingOrder="2"/>
      <protection locked="0" hidden="1"/>
    </xf>
    <xf numFmtId="0" fontId="15" fillId="17" borderId="33" xfId="0" applyFont="1" applyFill="1" applyBorder="1" applyAlignment="1" applyProtection="1">
      <alignment horizontal="center" vertical="center" wrapText="1" readingOrder="2"/>
      <protection locked="0" hidden="1"/>
    </xf>
    <xf numFmtId="0" fontId="18" fillId="10" borderId="4" xfId="0" applyFont="1" applyFill="1" applyBorder="1" applyAlignment="1" applyProtection="1">
      <alignment horizontal="center" vertical="center" wrapText="1" readingOrder="2"/>
      <protection hidden="1"/>
    </xf>
    <xf numFmtId="0" fontId="18" fillId="10" borderId="18" xfId="0" applyFont="1" applyFill="1" applyBorder="1" applyAlignment="1" applyProtection="1">
      <alignment horizontal="center" vertical="center" wrapText="1" readingOrder="2"/>
      <protection hidden="1"/>
    </xf>
    <xf numFmtId="9" fontId="18" fillId="10" borderId="5" xfId="2" applyFont="1" applyFill="1" applyBorder="1" applyAlignment="1" applyProtection="1">
      <alignment horizontal="center" vertical="center" wrapText="1" readingOrder="2"/>
      <protection hidden="1"/>
    </xf>
    <xf numFmtId="2" fontId="18" fillId="10" borderId="4" xfId="0" applyNumberFormat="1" applyFont="1" applyFill="1" applyBorder="1" applyAlignment="1" applyProtection="1">
      <alignment horizontal="center" vertical="center" wrapText="1" readingOrder="2"/>
      <protection hidden="1"/>
    </xf>
    <xf numFmtId="2" fontId="18" fillId="10" borderId="21" xfId="0" applyNumberFormat="1" applyFont="1" applyFill="1" applyBorder="1" applyAlignment="1" applyProtection="1">
      <alignment horizontal="center" vertical="center" wrapText="1" readingOrder="2"/>
      <protection hidden="1"/>
    </xf>
    <xf numFmtId="0" fontId="19" fillId="11" borderId="8" xfId="0" applyFont="1" applyFill="1" applyBorder="1" applyAlignment="1" applyProtection="1">
      <alignment horizontal="center" vertical="center" wrapText="1" readingOrder="2"/>
      <protection hidden="1"/>
    </xf>
    <xf numFmtId="0" fontId="19" fillId="11" borderId="53" xfId="0" applyFont="1" applyFill="1" applyBorder="1" applyAlignment="1" applyProtection="1">
      <alignment horizontal="center" vertical="center" wrapText="1" readingOrder="2"/>
      <protection hidden="1"/>
    </xf>
    <xf numFmtId="0" fontId="19" fillId="11" borderId="7" xfId="0" applyFont="1" applyFill="1" applyBorder="1" applyAlignment="1" applyProtection="1">
      <alignment horizontal="center" vertical="center" wrapText="1" readingOrder="2"/>
      <protection hidden="1"/>
    </xf>
    <xf numFmtId="0" fontId="20" fillId="0" borderId="7" xfId="0" applyFont="1" applyBorder="1" applyAlignment="1" applyProtection="1">
      <alignment horizontal="center" vertical="center"/>
      <protection hidden="1"/>
    </xf>
    <xf numFmtId="9" fontId="14" fillId="8" borderId="6" xfId="0" applyNumberFormat="1" applyFont="1" applyFill="1" applyBorder="1" applyAlignment="1" applyProtection="1">
      <alignment horizontal="center" vertical="center" wrapText="1" readingOrder="2"/>
      <protection hidden="1"/>
    </xf>
    <xf numFmtId="0" fontId="21" fillId="7" borderId="39" xfId="0" applyFont="1" applyFill="1" applyBorder="1" applyAlignment="1" applyProtection="1">
      <alignment horizontal="center" vertical="center" wrapText="1" readingOrder="2"/>
      <protection hidden="1"/>
    </xf>
    <xf numFmtId="0" fontId="21" fillId="7" borderId="12" xfId="0" applyFont="1" applyFill="1" applyBorder="1" applyAlignment="1" applyProtection="1">
      <alignment horizontal="center" vertical="center" wrapText="1" readingOrder="2"/>
      <protection hidden="1"/>
    </xf>
    <xf numFmtId="9" fontId="14" fillId="8" borderId="1" xfId="0" applyNumberFormat="1" applyFont="1" applyFill="1" applyBorder="1" applyAlignment="1" applyProtection="1">
      <alignment horizontal="center" vertical="center" wrapText="1" readingOrder="2"/>
      <protection hidden="1"/>
    </xf>
    <xf numFmtId="9" fontId="14" fillId="8" borderId="17" xfId="0" applyNumberFormat="1" applyFont="1" applyFill="1" applyBorder="1" applyAlignment="1" applyProtection="1">
      <alignment horizontal="center" vertical="center" wrapText="1" readingOrder="2"/>
      <protection hidden="1"/>
    </xf>
    <xf numFmtId="9" fontId="14" fillId="8" borderId="4" xfId="0" applyNumberFormat="1" applyFont="1" applyFill="1" applyBorder="1" applyAlignment="1" applyProtection="1">
      <alignment horizontal="center" vertical="center" wrapText="1" readingOrder="2"/>
      <protection hidden="1"/>
    </xf>
    <xf numFmtId="0" fontId="13" fillId="7" borderId="41" xfId="0" applyFont="1" applyFill="1" applyBorder="1" applyAlignment="1" applyProtection="1">
      <alignment horizontal="center" vertical="center" wrapText="1" readingOrder="2"/>
      <protection hidden="1"/>
    </xf>
    <xf numFmtId="0" fontId="13" fillId="7" borderId="50" xfId="0" applyFont="1" applyFill="1" applyBorder="1" applyAlignment="1" applyProtection="1">
      <alignment horizontal="center" vertical="center" wrapText="1" readingOrder="2"/>
      <protection hidden="1"/>
    </xf>
    <xf numFmtId="164" fontId="13" fillId="8" borderId="17" xfId="0" applyNumberFormat="1" applyFont="1" applyFill="1" applyBorder="1" applyAlignment="1" applyProtection="1">
      <alignment horizontal="center" vertical="center" wrapText="1" readingOrder="2"/>
      <protection hidden="1"/>
    </xf>
    <xf numFmtId="164" fontId="13" fillId="8" borderId="22" xfId="0" applyNumberFormat="1" applyFont="1" applyFill="1" applyBorder="1" applyAlignment="1" applyProtection="1">
      <alignment horizontal="center" vertical="center" wrapText="1" readingOrder="2"/>
      <protection hidden="1"/>
    </xf>
    <xf numFmtId="1" fontId="16" fillId="17" borderId="24" xfId="2" applyNumberFormat="1" applyFont="1" applyFill="1" applyBorder="1" applyAlignment="1" applyProtection="1">
      <alignment horizontal="center" vertical="center" wrapText="1" readingOrder="2"/>
      <protection hidden="1"/>
    </xf>
    <xf numFmtId="1" fontId="15" fillId="17" borderId="40" xfId="2" applyNumberFormat="1" applyFont="1" applyFill="1" applyBorder="1" applyAlignment="1" applyProtection="1">
      <alignment horizontal="center" vertical="center" wrapText="1" readingOrder="2"/>
      <protection locked="0" hidden="1"/>
    </xf>
    <xf numFmtId="1" fontId="16" fillId="17" borderId="55" xfId="2" applyNumberFormat="1" applyFont="1" applyFill="1" applyBorder="1" applyAlignment="1" applyProtection="1">
      <alignment horizontal="center" vertical="center" wrapText="1" readingOrder="2"/>
      <protection hidden="1"/>
    </xf>
    <xf numFmtId="14" fontId="12" fillId="8" borderId="5" xfId="0" applyNumberFormat="1" applyFont="1" applyFill="1" applyBorder="1" applyAlignment="1" applyProtection="1">
      <alignment horizontal="center" vertical="center" wrapText="1" readingOrder="2"/>
      <protection hidden="1"/>
    </xf>
    <xf numFmtId="0" fontId="12" fillId="8" borderId="0" xfId="0" applyFont="1" applyFill="1" applyBorder="1" applyAlignment="1" applyProtection="1">
      <alignment horizontal="right" vertical="center" wrapText="1" readingOrder="2"/>
      <protection hidden="1"/>
    </xf>
    <xf numFmtId="0" fontId="15" fillId="17" borderId="25" xfId="0" applyFont="1" applyFill="1" applyBorder="1" applyAlignment="1" applyProtection="1">
      <alignment horizontal="center" vertical="center" wrapText="1" readingOrder="2"/>
      <protection locked="0" hidden="1"/>
    </xf>
    <xf numFmtId="0" fontId="12" fillId="8" borderId="2" xfId="0" applyFont="1" applyFill="1" applyBorder="1" applyAlignment="1" applyProtection="1">
      <alignment horizontal="right" vertical="center" wrapText="1" readingOrder="2"/>
      <protection hidden="1"/>
    </xf>
    <xf numFmtId="9" fontId="14" fillId="8" borderId="14" xfId="0" applyNumberFormat="1" applyFont="1" applyFill="1" applyBorder="1" applyAlignment="1" applyProtection="1">
      <alignment horizontal="center" vertical="center" wrapText="1" readingOrder="2"/>
      <protection hidden="1"/>
    </xf>
    <xf numFmtId="164" fontId="15" fillId="17" borderId="55" xfId="0" applyNumberFormat="1" applyFont="1" applyFill="1" applyBorder="1" applyAlignment="1" applyProtection="1">
      <alignment horizontal="center" vertical="center" wrapText="1" readingOrder="2"/>
      <protection locked="0" hidden="1"/>
    </xf>
    <xf numFmtId="9" fontId="16" fillId="8" borderId="5" xfId="0" applyNumberFormat="1" applyFont="1" applyFill="1" applyBorder="1" applyAlignment="1" applyProtection="1">
      <alignment horizontal="center" vertical="center" wrapText="1" readingOrder="2"/>
      <protection hidden="1"/>
    </xf>
    <xf numFmtId="9" fontId="16" fillId="8" borderId="11" xfId="0" applyNumberFormat="1" applyFont="1" applyFill="1" applyBorder="1" applyAlignment="1" applyProtection="1">
      <alignment horizontal="center" vertical="center" wrapText="1" readingOrder="2"/>
      <protection hidden="1"/>
    </xf>
    <xf numFmtId="1" fontId="16" fillId="17" borderId="12" xfId="2" applyNumberFormat="1" applyFont="1" applyFill="1" applyBorder="1" applyAlignment="1" applyProtection="1">
      <alignment horizontal="center" vertical="center" wrapText="1" readingOrder="2"/>
      <protection hidden="1"/>
    </xf>
    <xf numFmtId="1" fontId="16" fillId="17" borderId="56" xfId="2" applyNumberFormat="1" applyFont="1" applyFill="1" applyBorder="1" applyAlignment="1" applyProtection="1">
      <alignment horizontal="center" vertical="center" wrapText="1" readingOrder="2"/>
      <protection hidden="1"/>
    </xf>
    <xf numFmtId="1" fontId="15" fillId="17" borderId="57" xfId="2" applyNumberFormat="1" applyFont="1" applyFill="1" applyBorder="1" applyAlignment="1" applyProtection="1">
      <alignment horizontal="center" vertical="center" wrapText="1" readingOrder="2"/>
      <protection locked="0" hidden="1"/>
    </xf>
    <xf numFmtId="0" fontId="15" fillId="9" borderId="10" xfId="0" applyFont="1" applyFill="1" applyBorder="1" applyAlignment="1" applyProtection="1">
      <alignment vertical="center" wrapText="1" readingOrder="2"/>
      <protection hidden="1"/>
    </xf>
    <xf numFmtId="0" fontId="15" fillId="9" borderId="39" xfId="0" applyFont="1" applyFill="1" applyBorder="1" applyAlignment="1" applyProtection="1">
      <alignment vertical="center" wrapText="1" readingOrder="2"/>
      <protection hidden="1"/>
    </xf>
    <xf numFmtId="0" fontId="15" fillId="9" borderId="25" xfId="0" applyFont="1" applyFill="1" applyBorder="1" applyAlignment="1" applyProtection="1">
      <alignment vertical="center" wrapText="1" readingOrder="2"/>
      <protection hidden="1"/>
    </xf>
    <xf numFmtId="9" fontId="15" fillId="18" borderId="9" xfId="2" applyFont="1" applyFill="1" applyBorder="1" applyAlignment="1" applyProtection="1">
      <alignment horizontal="center" vertical="center" wrapText="1" readingOrder="2"/>
      <protection hidden="1"/>
    </xf>
    <xf numFmtId="9" fontId="15" fillId="18" borderId="11" xfId="2" applyFont="1" applyFill="1" applyBorder="1" applyAlignment="1" applyProtection="1">
      <alignment horizontal="center" vertical="center" wrapText="1" readingOrder="2"/>
      <protection hidden="1"/>
    </xf>
    <xf numFmtId="9" fontId="15" fillId="18" borderId="13" xfId="2" applyFont="1" applyFill="1" applyBorder="1" applyAlignment="1" applyProtection="1">
      <alignment horizontal="center" vertical="center" wrapText="1" readingOrder="2"/>
      <protection hidden="1"/>
    </xf>
    <xf numFmtId="9" fontId="16" fillId="8" borderId="9" xfId="0" applyNumberFormat="1" applyFont="1" applyFill="1" applyBorder="1" applyAlignment="1" applyProtection="1">
      <alignment horizontal="center" vertical="center" wrapText="1" readingOrder="2"/>
      <protection hidden="1"/>
    </xf>
    <xf numFmtId="0" fontId="15" fillId="9" borderId="9" xfId="0" applyFont="1" applyFill="1" applyBorder="1" applyAlignment="1" applyProtection="1">
      <alignment vertical="center" wrapText="1" readingOrder="2"/>
      <protection hidden="1"/>
    </xf>
    <xf numFmtId="9" fontId="15" fillId="18" borderId="54" xfId="2" applyFont="1" applyFill="1" applyBorder="1" applyAlignment="1" applyProtection="1">
      <alignment horizontal="center" vertical="center" wrapText="1" readingOrder="2"/>
      <protection hidden="1"/>
    </xf>
    <xf numFmtId="0" fontId="11" fillId="0" borderId="0" xfId="0" applyFont="1" applyProtection="1">
      <protection hidden="1"/>
    </xf>
    <xf numFmtId="0" fontId="0" fillId="0" borderId="0" xfId="0" applyProtection="1">
      <protection hidden="1"/>
    </xf>
    <xf numFmtId="0" fontId="22" fillId="19" borderId="3" xfId="0" applyFont="1" applyFill="1" applyBorder="1" applyAlignment="1" applyProtection="1">
      <alignment horizontal="center" vertical="center"/>
      <protection hidden="1"/>
    </xf>
    <xf numFmtId="0" fontId="23" fillId="19" borderId="34" xfId="0" applyFont="1" applyFill="1" applyBorder="1" applyAlignment="1" applyProtection="1">
      <alignment horizontal="center" vertical="center" readingOrder="2"/>
      <protection hidden="1"/>
    </xf>
    <xf numFmtId="0" fontId="23" fillId="19" borderId="58" xfId="0" applyFont="1" applyFill="1" applyBorder="1" applyAlignment="1" applyProtection="1">
      <alignment horizontal="center" vertical="center" readingOrder="2"/>
      <protection hidden="1"/>
    </xf>
    <xf numFmtId="0" fontId="22" fillId="19" borderId="9" xfId="0" applyFont="1" applyFill="1" applyBorder="1" applyAlignment="1" applyProtection="1">
      <alignment horizontal="center" vertical="center"/>
      <protection hidden="1"/>
    </xf>
    <xf numFmtId="0" fontId="22" fillId="20" borderId="11" xfId="0" applyFont="1" applyFill="1" applyBorder="1" applyAlignment="1" applyProtection="1">
      <alignment vertical="center"/>
      <protection hidden="1"/>
    </xf>
    <xf numFmtId="0" fontId="22" fillId="20" borderId="46" xfId="0" applyFont="1" applyFill="1" applyBorder="1" applyAlignment="1" applyProtection="1">
      <alignment vertical="center"/>
      <protection hidden="1"/>
    </xf>
    <xf numFmtId="0" fontId="22" fillId="13" borderId="13" xfId="0" applyFont="1" applyFill="1" applyBorder="1" applyAlignment="1" applyProtection="1">
      <alignment vertical="center"/>
      <protection hidden="1"/>
    </xf>
    <xf numFmtId="2" fontId="22" fillId="13" borderId="43" xfId="0" applyNumberFormat="1" applyFont="1" applyFill="1" applyBorder="1" applyAlignment="1" applyProtection="1">
      <alignment horizontal="center" vertical="center"/>
      <protection hidden="1"/>
    </xf>
    <xf numFmtId="2" fontId="22" fillId="13" borderId="59" xfId="0" applyNumberFormat="1" applyFont="1" applyFill="1" applyBorder="1" applyAlignment="1" applyProtection="1">
      <alignment horizontal="center" vertical="center"/>
      <protection hidden="1"/>
    </xf>
    <xf numFmtId="0" fontId="22" fillId="19" borderId="2" xfId="0" applyFont="1" applyFill="1" applyBorder="1" applyAlignment="1" applyProtection="1">
      <alignment horizontal="center"/>
      <protection hidden="1"/>
    </xf>
    <xf numFmtId="0" fontId="22" fillId="19" borderId="15" xfId="0" applyFont="1" applyFill="1" applyBorder="1" applyAlignment="1" applyProtection="1">
      <alignment horizontal="center"/>
      <protection hidden="1"/>
    </xf>
    <xf numFmtId="0" fontId="23" fillId="19" borderId="26" xfId="0" applyFont="1" applyFill="1" applyBorder="1" applyAlignment="1" applyProtection="1">
      <alignment horizontal="center" vertical="center" readingOrder="2"/>
      <protection hidden="1"/>
    </xf>
    <xf numFmtId="0" fontId="22" fillId="19" borderId="27" xfId="0" applyFont="1" applyFill="1" applyBorder="1" applyAlignment="1" applyProtection="1">
      <alignment horizontal="center"/>
      <protection hidden="1"/>
    </xf>
    <xf numFmtId="0" fontId="22" fillId="19" borderId="52" xfId="0" applyFont="1" applyFill="1" applyBorder="1" applyProtection="1">
      <protection hidden="1"/>
    </xf>
    <xf numFmtId="9" fontId="0" fillId="5" borderId="33" xfId="0" applyNumberFormat="1" applyFill="1" applyBorder="1" applyAlignment="1" applyProtection="1">
      <alignment horizontal="center"/>
      <protection hidden="1"/>
    </xf>
    <xf numFmtId="0" fontId="24" fillId="5" borderId="24" xfId="0" applyFont="1" applyFill="1" applyBorder="1" applyProtection="1">
      <protection hidden="1"/>
    </xf>
    <xf numFmtId="2" fontId="24" fillId="5" borderId="28" xfId="0" applyNumberFormat="1" applyFont="1" applyFill="1" applyBorder="1" applyAlignment="1" applyProtection="1">
      <alignment horizontal="center" vertical="center"/>
      <protection hidden="1"/>
    </xf>
    <xf numFmtId="2" fontId="24" fillId="5" borderId="29" xfId="0" applyNumberFormat="1" applyFont="1" applyFill="1" applyBorder="1" applyAlignment="1" applyProtection="1">
      <alignment horizontal="center" vertical="center"/>
      <protection hidden="1"/>
    </xf>
    <xf numFmtId="9" fontId="25" fillId="14" borderId="33" xfId="0" applyNumberFormat="1" applyFont="1" applyFill="1" applyBorder="1" applyAlignment="1" applyProtection="1">
      <alignment horizontal="center" vertical="center"/>
      <protection hidden="1"/>
    </xf>
    <xf numFmtId="0" fontId="25" fillId="14" borderId="24" xfId="0" applyFont="1" applyFill="1" applyBorder="1" applyAlignment="1" applyProtection="1">
      <alignment vertical="center"/>
      <protection hidden="1"/>
    </xf>
    <xf numFmtId="2" fontId="25" fillId="14" borderId="28" xfId="0" applyNumberFormat="1" applyFont="1" applyFill="1" applyBorder="1" applyAlignment="1" applyProtection="1">
      <alignment horizontal="center" vertical="center"/>
      <protection hidden="1"/>
    </xf>
    <xf numFmtId="2" fontId="25" fillId="14" borderId="29" xfId="0" applyNumberFormat="1" applyFont="1" applyFill="1" applyBorder="1" applyAlignment="1" applyProtection="1">
      <alignment horizontal="center" vertical="center"/>
      <protection hidden="1"/>
    </xf>
    <xf numFmtId="0" fontId="22" fillId="12" borderId="25" xfId="0" applyFont="1" applyFill="1" applyBorder="1" applyAlignment="1" applyProtection="1">
      <alignment horizontal="center" vertical="center"/>
      <protection hidden="1"/>
    </xf>
    <xf numFmtId="0" fontId="22" fillId="12" borderId="47" xfId="0" applyFont="1" applyFill="1" applyBorder="1" applyAlignment="1" applyProtection="1">
      <alignment horizontal="center" vertical="center"/>
      <protection hidden="1"/>
    </xf>
    <xf numFmtId="0" fontId="22" fillId="12" borderId="59" xfId="0" applyFont="1" applyFill="1" applyBorder="1" applyAlignment="1" applyProtection="1">
      <alignment horizontal="center" vertical="center"/>
      <protection hidden="1"/>
    </xf>
    <xf numFmtId="0" fontId="23" fillId="19" borderId="23" xfId="0" applyFont="1" applyFill="1" applyBorder="1" applyAlignment="1" applyProtection="1">
      <alignment horizontal="center" vertical="center" readingOrder="2"/>
      <protection hidden="1"/>
    </xf>
    <xf numFmtId="2" fontId="22" fillId="13" borderId="55" xfId="0" applyNumberFormat="1" applyFont="1" applyFill="1" applyBorder="1" applyAlignment="1" applyProtection="1">
      <alignment horizontal="center" vertical="center"/>
      <protection hidden="1"/>
    </xf>
    <xf numFmtId="2" fontId="24" fillId="5" borderId="12" xfId="0" applyNumberFormat="1" applyFont="1" applyFill="1" applyBorder="1" applyAlignment="1" applyProtection="1">
      <alignment horizontal="center" vertical="center"/>
      <protection hidden="1"/>
    </xf>
    <xf numFmtId="2" fontId="24" fillId="5" borderId="24" xfId="0" applyNumberFormat="1" applyFont="1" applyFill="1" applyBorder="1" applyAlignment="1" applyProtection="1">
      <alignment horizontal="center" vertical="center"/>
      <protection hidden="1"/>
    </xf>
    <xf numFmtId="2" fontId="25" fillId="14" borderId="24" xfId="0" applyNumberFormat="1" applyFont="1" applyFill="1" applyBorder="1" applyAlignment="1" applyProtection="1">
      <alignment horizontal="center" vertical="center"/>
      <protection hidden="1"/>
    </xf>
    <xf numFmtId="0" fontId="22" fillId="12" borderId="55" xfId="0" applyFont="1" applyFill="1" applyBorder="1" applyAlignment="1" applyProtection="1">
      <alignment horizontal="center" vertical="center"/>
      <protection hidden="1"/>
    </xf>
    <xf numFmtId="0" fontId="11" fillId="0" borderId="0" xfId="0" applyFont="1"/>
    <xf numFmtId="0" fontId="26" fillId="19" borderId="28" xfId="0" applyFont="1" applyFill="1" applyBorder="1" applyAlignment="1" applyProtection="1">
      <alignment horizontal="center" vertical="center" wrapText="1"/>
      <protection hidden="1"/>
    </xf>
    <xf numFmtId="0" fontId="26" fillId="19" borderId="12" xfId="0" applyFont="1" applyFill="1" applyBorder="1" applyAlignment="1" applyProtection="1">
      <alignment horizontal="center" vertical="center" wrapText="1"/>
      <protection hidden="1"/>
    </xf>
    <xf numFmtId="0" fontId="26" fillId="19" borderId="44" xfId="0" applyFont="1" applyFill="1" applyBorder="1" applyAlignment="1" applyProtection="1">
      <alignment horizontal="center" vertical="center" wrapText="1"/>
      <protection hidden="1"/>
    </xf>
    <xf numFmtId="0" fontId="26" fillId="19" borderId="42" xfId="0" applyFont="1" applyFill="1" applyBorder="1" applyAlignment="1" applyProtection="1">
      <alignment horizontal="center" vertical="center" wrapText="1"/>
      <protection hidden="1"/>
    </xf>
    <xf numFmtId="168" fontId="0" fillId="20" borderId="45" xfId="0" applyNumberFormat="1" applyFill="1" applyBorder="1" applyAlignment="1" applyProtection="1">
      <alignment horizontal="center" vertical="center"/>
      <protection locked="0"/>
    </xf>
    <xf numFmtId="168" fontId="0" fillId="20" borderId="50" xfId="0" applyNumberFormat="1" applyFill="1" applyBorder="1" applyAlignment="1" applyProtection="1">
      <alignment horizontal="center" vertical="center"/>
      <protection locked="0"/>
    </xf>
    <xf numFmtId="166" fontId="0" fillId="21" borderId="28" xfId="0" applyNumberFormat="1" applyFill="1" applyBorder="1" applyAlignment="1" applyProtection="1">
      <alignment horizontal="center" vertical="center"/>
      <protection locked="0"/>
    </xf>
    <xf numFmtId="166" fontId="0" fillId="21" borderId="29" xfId="0" applyNumberFormat="1" applyFill="1" applyBorder="1" applyAlignment="1" applyProtection="1">
      <alignment horizontal="center" vertical="center"/>
      <protection locked="0"/>
    </xf>
    <xf numFmtId="166" fontId="0" fillId="21" borderId="24" xfId="0" applyNumberFormat="1" applyFill="1" applyBorder="1" applyAlignment="1" applyProtection="1">
      <alignment horizontal="center" vertical="center"/>
      <protection locked="0"/>
    </xf>
  </cellXfs>
  <cellStyles count="3">
    <cellStyle name="Normal" xfId="0" builtinId="0"/>
    <cellStyle name="Percent" xfId="2" builtinId="5"/>
    <cellStyle name="היפר-קישור" xfId="1" builtinId="8"/>
  </cellStyles>
  <dxfs count="39">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9" tint="0.59996337778862885"/>
        </patternFill>
      </fill>
    </dxf>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rgb="FFFFFF99"/>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E7E8FF"/>
      <color rgb="FFEBFEFF"/>
      <color rgb="FFF2DDFF"/>
      <color rgb="FFF9EFFF"/>
      <color rgb="FFFFEBFD"/>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H71"/>
  <sheetViews>
    <sheetView rightToLeft="1" view="pageBreakPreview" zoomScale="85" zoomScaleNormal="90" zoomScaleSheetLayoutView="85" workbookViewId="0"/>
  </sheetViews>
  <sheetFormatPr defaultColWidth="9" defaultRowHeight="15.3" x14ac:dyDescent="0.3"/>
  <cols>
    <col min="1" max="1" width="1.36328125" style="1" customWidth="1"/>
    <col min="2" max="2" width="14.7265625" style="1" customWidth="1"/>
    <col min="3" max="3" width="10.36328125" style="1" customWidth="1"/>
    <col min="4" max="4" width="85.81640625" style="1" customWidth="1"/>
    <col min="5" max="7" width="18.7265625" style="1" customWidth="1"/>
    <col min="8" max="16384" width="9" style="1"/>
  </cols>
  <sheetData>
    <row r="1" spans="2:8" ht="9.85" customHeight="1" thickBot="1" x14ac:dyDescent="0.35">
      <c r="D1" s="9"/>
      <c r="E1" s="8"/>
      <c r="F1" s="8"/>
      <c r="G1" s="8"/>
    </row>
    <row r="2" spans="2:8" x14ac:dyDescent="0.3">
      <c r="B2" s="86" t="s">
        <v>45</v>
      </c>
      <c r="C2" s="87"/>
      <c r="D2" s="39" t="s">
        <v>11</v>
      </c>
      <c r="E2" s="40">
        <v>1</v>
      </c>
      <c r="F2" s="40">
        <v>2</v>
      </c>
      <c r="G2" s="40">
        <v>3</v>
      </c>
    </row>
    <row r="3" spans="2:8" x14ac:dyDescent="0.3">
      <c r="B3" s="88"/>
      <c r="C3" s="89"/>
      <c r="D3" s="31" t="s">
        <v>0</v>
      </c>
      <c r="E3" s="32"/>
      <c r="F3" s="32"/>
      <c r="G3" s="32"/>
    </row>
    <row r="4" spans="2:8" x14ac:dyDescent="0.3">
      <c r="B4" s="88"/>
      <c r="C4" s="89"/>
      <c r="D4" s="31" t="s">
        <v>46</v>
      </c>
      <c r="E4" s="32"/>
      <c r="F4" s="32"/>
      <c r="G4" s="32"/>
    </row>
    <row r="5" spans="2:8" x14ac:dyDescent="0.3">
      <c r="B5" s="88"/>
      <c r="C5" s="89"/>
      <c r="D5" s="31" t="s">
        <v>1</v>
      </c>
      <c r="E5" s="33"/>
      <c r="F5" s="33"/>
      <c r="G5" s="33"/>
    </row>
    <row r="6" spans="2:8" x14ac:dyDescent="0.3">
      <c r="B6" s="88"/>
      <c r="C6" s="89"/>
      <c r="D6" s="31" t="s">
        <v>2</v>
      </c>
      <c r="E6" s="34"/>
      <c r="F6" s="34"/>
      <c r="G6" s="34"/>
    </row>
    <row r="7" spans="2:8" ht="15.85" thickBot="1" x14ac:dyDescent="0.35">
      <c r="B7" s="37" t="s">
        <v>36</v>
      </c>
      <c r="C7" s="38" t="s">
        <v>3</v>
      </c>
      <c r="D7" s="35" t="s">
        <v>13</v>
      </c>
      <c r="E7" s="36"/>
      <c r="F7" s="36"/>
      <c r="G7" s="36"/>
    </row>
    <row r="8" spans="2:8" x14ac:dyDescent="0.3">
      <c r="B8" s="75" t="s">
        <v>6</v>
      </c>
      <c r="C8" s="50">
        <v>5.0999999999999996</v>
      </c>
      <c r="D8" s="51" t="s">
        <v>4</v>
      </c>
      <c r="E8" s="84"/>
      <c r="F8" s="85"/>
      <c r="G8" s="85"/>
    </row>
    <row r="9" spans="2:8" x14ac:dyDescent="0.3">
      <c r="B9" s="76"/>
      <c r="C9" s="18" t="s">
        <v>24</v>
      </c>
      <c r="D9" s="10" t="s">
        <v>23</v>
      </c>
      <c r="E9" s="3"/>
      <c r="F9" s="3"/>
      <c r="G9" s="12"/>
    </row>
    <row r="10" spans="2:8" ht="30.55" x14ac:dyDescent="0.3">
      <c r="B10" s="76"/>
      <c r="C10" s="18" t="s">
        <v>27</v>
      </c>
      <c r="D10" s="10" t="s">
        <v>25</v>
      </c>
      <c r="E10" s="3"/>
      <c r="F10" s="3"/>
      <c r="G10" s="12"/>
    </row>
    <row r="11" spans="2:8" ht="61.1" x14ac:dyDescent="0.3">
      <c r="B11" s="76"/>
      <c r="C11" s="18" t="s">
        <v>28</v>
      </c>
      <c r="D11" s="10" t="s">
        <v>51</v>
      </c>
      <c r="E11" s="3"/>
      <c r="F11" s="3"/>
      <c r="G11" s="3"/>
    </row>
    <row r="12" spans="2:8" ht="61.65" thickBot="1" x14ac:dyDescent="0.35">
      <c r="B12" s="76"/>
      <c r="C12" s="24" t="s">
        <v>29</v>
      </c>
      <c r="D12" s="23" t="s">
        <v>26</v>
      </c>
      <c r="E12" s="25"/>
      <c r="F12" s="25"/>
      <c r="G12" s="25"/>
    </row>
    <row r="13" spans="2:8" x14ac:dyDescent="0.3">
      <c r="B13" s="76"/>
      <c r="C13" s="26" t="s">
        <v>73</v>
      </c>
      <c r="D13" s="27" t="s">
        <v>5</v>
      </c>
      <c r="E13" s="81"/>
      <c r="F13" s="82"/>
      <c r="G13" s="83"/>
    </row>
    <row r="14" spans="2:8" x14ac:dyDescent="0.3">
      <c r="B14" s="76"/>
      <c r="C14" s="21" t="s">
        <v>30</v>
      </c>
      <c r="D14" s="14" t="s">
        <v>33</v>
      </c>
      <c r="E14" s="63"/>
      <c r="F14" s="73"/>
      <c r="G14" s="68"/>
      <c r="H14" s="11"/>
    </row>
    <row r="15" spans="2:8" x14ac:dyDescent="0.3">
      <c r="B15" s="76"/>
      <c r="C15" s="19" t="s">
        <v>31</v>
      </c>
      <c r="D15" s="10" t="s">
        <v>34</v>
      </c>
      <c r="E15" s="64"/>
      <c r="F15" s="71"/>
      <c r="G15" s="43"/>
      <c r="H15" s="11"/>
    </row>
    <row r="16" spans="2:8" ht="31.1" thickBot="1" x14ac:dyDescent="0.35">
      <c r="B16" s="77"/>
      <c r="C16" s="20" t="s">
        <v>32</v>
      </c>
      <c r="D16" s="17" t="s">
        <v>35</v>
      </c>
      <c r="E16" s="65"/>
      <c r="F16" s="72"/>
      <c r="G16" s="61"/>
      <c r="H16" s="11"/>
    </row>
    <row r="17" spans="2:7" x14ac:dyDescent="0.3">
      <c r="B17" s="75" t="s">
        <v>14</v>
      </c>
      <c r="C17" s="21" t="s">
        <v>37</v>
      </c>
      <c r="D17" s="10" t="s">
        <v>15</v>
      </c>
      <c r="E17" s="56"/>
      <c r="F17" s="3"/>
      <c r="G17" s="59"/>
    </row>
    <row r="18" spans="2:7" x14ac:dyDescent="0.3">
      <c r="B18" s="76"/>
      <c r="C18" s="19" t="s">
        <v>38</v>
      </c>
      <c r="D18" s="14" t="s">
        <v>42</v>
      </c>
      <c r="E18" s="66"/>
      <c r="F18" s="73"/>
      <c r="G18" s="69"/>
    </row>
    <row r="19" spans="2:7" x14ac:dyDescent="0.3">
      <c r="B19" s="76"/>
      <c r="C19" s="19" t="s">
        <v>39</v>
      </c>
      <c r="D19" s="10" t="s">
        <v>16</v>
      </c>
      <c r="E19" s="57"/>
      <c r="F19" s="4"/>
      <c r="G19" s="43"/>
    </row>
    <row r="20" spans="2:7" x14ac:dyDescent="0.3">
      <c r="B20" s="76"/>
      <c r="C20" s="19" t="s">
        <v>40</v>
      </c>
      <c r="D20" s="10" t="s">
        <v>43</v>
      </c>
      <c r="E20" s="57"/>
      <c r="F20" s="4"/>
      <c r="G20" s="43"/>
    </row>
    <row r="21" spans="2:7" ht="31.1" thickBot="1" x14ac:dyDescent="0.35">
      <c r="B21" s="76"/>
      <c r="C21" s="22" t="s">
        <v>41</v>
      </c>
      <c r="D21" s="23" t="s">
        <v>44</v>
      </c>
      <c r="E21" s="67"/>
      <c r="F21" s="74"/>
      <c r="G21" s="70"/>
    </row>
    <row r="22" spans="2:7" x14ac:dyDescent="0.3">
      <c r="B22" s="75" t="s">
        <v>50</v>
      </c>
      <c r="C22" s="41" t="s">
        <v>47</v>
      </c>
      <c r="D22" s="16" t="s">
        <v>18</v>
      </c>
      <c r="E22" s="29"/>
      <c r="F22" s="5"/>
      <c r="G22" s="13"/>
    </row>
    <row r="23" spans="2:7" x14ac:dyDescent="0.3">
      <c r="B23" s="76"/>
      <c r="C23" s="42" t="s">
        <v>48</v>
      </c>
      <c r="D23" s="10" t="s">
        <v>19</v>
      </c>
      <c r="E23" s="57"/>
      <c r="F23" s="4"/>
      <c r="G23" s="43"/>
    </row>
    <row r="24" spans="2:7" ht="31.1" thickBot="1" x14ac:dyDescent="0.35">
      <c r="B24" s="77"/>
      <c r="C24" s="44" t="s">
        <v>49</v>
      </c>
      <c r="D24" s="17" t="s">
        <v>20</v>
      </c>
      <c r="E24" s="30"/>
      <c r="F24" s="15"/>
      <c r="G24" s="28"/>
    </row>
    <row r="25" spans="2:7" ht="15.85" thickBot="1" x14ac:dyDescent="0.35">
      <c r="B25"/>
      <c r="C25"/>
      <c r="D25"/>
      <c r="E25"/>
      <c r="F25"/>
      <c r="G25"/>
    </row>
    <row r="26" spans="2:7" ht="15.85" thickBot="1" x14ac:dyDescent="0.35">
      <c r="B26"/>
      <c r="C26" s="45" t="s">
        <v>12</v>
      </c>
      <c r="D26" s="52" t="s">
        <v>72</v>
      </c>
      <c r="E26" s="78"/>
      <c r="F26" s="79"/>
      <c r="G26" s="80"/>
    </row>
    <row r="27" spans="2:7" x14ac:dyDescent="0.3">
      <c r="B27"/>
      <c r="C27" s="46">
        <v>6.1</v>
      </c>
      <c r="D27" s="53" t="s">
        <v>104</v>
      </c>
      <c r="E27" s="56"/>
      <c r="F27" s="6"/>
      <c r="G27" s="59"/>
    </row>
    <row r="28" spans="2:7" ht="30.55" x14ac:dyDescent="0.3">
      <c r="B28"/>
      <c r="C28" s="46">
        <v>6.2</v>
      </c>
      <c r="D28" s="53" t="s">
        <v>52</v>
      </c>
      <c r="E28" s="57"/>
      <c r="F28" s="4"/>
      <c r="G28" s="43"/>
    </row>
    <row r="29" spans="2:7" ht="30.55" x14ac:dyDescent="0.3">
      <c r="B29"/>
      <c r="C29" s="46">
        <v>6.3</v>
      </c>
      <c r="D29" s="53" t="s">
        <v>53</v>
      </c>
      <c r="E29" s="57"/>
      <c r="F29" s="4"/>
      <c r="G29" s="43"/>
    </row>
    <row r="30" spans="2:7" ht="30.55" x14ac:dyDescent="0.3">
      <c r="B30"/>
      <c r="C30" s="46">
        <v>6.4</v>
      </c>
      <c r="D30" s="53" t="s">
        <v>54</v>
      </c>
      <c r="E30" s="57"/>
      <c r="F30" s="4"/>
      <c r="G30" s="43"/>
    </row>
    <row r="31" spans="2:7" ht="30.55" x14ac:dyDescent="0.3">
      <c r="B31"/>
      <c r="C31" s="46">
        <v>6.5</v>
      </c>
      <c r="D31" s="53" t="s">
        <v>55</v>
      </c>
      <c r="E31" s="57"/>
      <c r="F31" s="4"/>
      <c r="G31" s="43"/>
    </row>
    <row r="32" spans="2:7" ht="30.55" x14ac:dyDescent="0.3">
      <c r="B32"/>
      <c r="C32" s="46">
        <v>6.6</v>
      </c>
      <c r="D32" s="53" t="s">
        <v>56</v>
      </c>
      <c r="E32" s="57"/>
      <c r="F32" s="4"/>
      <c r="G32" s="43"/>
    </row>
    <row r="33" spans="2:7" ht="30.55" x14ac:dyDescent="0.3">
      <c r="B33"/>
      <c r="C33" s="46">
        <v>6.7</v>
      </c>
      <c r="D33" s="53" t="s">
        <v>57</v>
      </c>
      <c r="E33" s="57"/>
      <c r="F33" s="4"/>
      <c r="G33" s="43"/>
    </row>
    <row r="34" spans="2:7" ht="30.55" x14ac:dyDescent="0.3">
      <c r="B34"/>
      <c r="C34" s="46">
        <v>6.8</v>
      </c>
      <c r="D34" s="53" t="s">
        <v>58</v>
      </c>
      <c r="E34" s="57"/>
      <c r="F34" s="4"/>
      <c r="G34" s="43"/>
    </row>
    <row r="35" spans="2:7" x14ac:dyDescent="0.3">
      <c r="B35"/>
      <c r="C35" s="46">
        <v>6.9</v>
      </c>
      <c r="D35" s="53" t="s">
        <v>59</v>
      </c>
      <c r="E35" s="57"/>
      <c r="F35" s="4"/>
      <c r="G35" s="60"/>
    </row>
    <row r="36" spans="2:7" x14ac:dyDescent="0.3">
      <c r="B36"/>
      <c r="C36" s="47" t="s">
        <v>17</v>
      </c>
      <c r="D36" s="53" t="s">
        <v>60</v>
      </c>
      <c r="E36" s="57"/>
      <c r="F36" s="4"/>
      <c r="G36" s="43"/>
    </row>
    <row r="37" spans="2:7" x14ac:dyDescent="0.3">
      <c r="B37"/>
      <c r="C37" s="46">
        <v>6.11</v>
      </c>
      <c r="D37" s="53" t="s">
        <v>61</v>
      </c>
      <c r="E37" s="57"/>
      <c r="F37" s="4"/>
      <c r="G37" s="43"/>
    </row>
    <row r="38" spans="2:7" x14ac:dyDescent="0.3">
      <c r="B38"/>
      <c r="C38" s="46">
        <v>6.12</v>
      </c>
      <c r="D38" s="53" t="s">
        <v>62</v>
      </c>
      <c r="E38" s="57"/>
      <c r="F38" s="4"/>
      <c r="G38" s="43"/>
    </row>
    <row r="39" spans="2:7" x14ac:dyDescent="0.3">
      <c r="B39"/>
      <c r="C39" s="46">
        <v>6.13</v>
      </c>
      <c r="D39" s="53" t="s">
        <v>63</v>
      </c>
      <c r="E39" s="57"/>
      <c r="F39" s="4"/>
      <c r="G39" s="43"/>
    </row>
    <row r="40" spans="2:7" x14ac:dyDescent="0.3">
      <c r="B40"/>
      <c r="C40" s="46">
        <v>6.14</v>
      </c>
      <c r="D40" s="53" t="s">
        <v>21</v>
      </c>
      <c r="E40" s="57"/>
      <c r="F40" s="4"/>
      <c r="G40" s="43"/>
    </row>
    <row r="41" spans="2:7" x14ac:dyDescent="0.3">
      <c r="B41"/>
      <c r="C41" s="46">
        <v>6.15</v>
      </c>
      <c r="D41" s="54" t="s">
        <v>64</v>
      </c>
      <c r="E41" s="57"/>
      <c r="F41" s="4"/>
      <c r="G41" s="43"/>
    </row>
    <row r="42" spans="2:7" x14ac:dyDescent="0.3">
      <c r="B42"/>
      <c r="C42" s="46">
        <v>6.16</v>
      </c>
      <c r="D42" s="54" t="s">
        <v>65</v>
      </c>
      <c r="E42" s="57"/>
      <c r="F42" s="4"/>
      <c r="G42" s="43"/>
    </row>
    <row r="43" spans="2:7" ht="45.85" x14ac:dyDescent="0.3">
      <c r="B43"/>
      <c r="C43" s="46">
        <v>6.17</v>
      </c>
      <c r="D43" s="53" t="s">
        <v>66</v>
      </c>
      <c r="E43" s="57"/>
      <c r="F43" s="4"/>
      <c r="G43" s="43"/>
    </row>
    <row r="44" spans="2:7" ht="61.1" x14ac:dyDescent="0.3">
      <c r="B44"/>
      <c r="C44" s="46">
        <v>6.18</v>
      </c>
      <c r="D44" s="53" t="s">
        <v>74</v>
      </c>
      <c r="E44" s="57"/>
      <c r="F44" s="4"/>
      <c r="G44" s="43"/>
    </row>
    <row r="45" spans="2:7" ht="30.55" x14ac:dyDescent="0.3">
      <c r="C45" s="46">
        <v>6.19</v>
      </c>
      <c r="D45" s="53" t="s">
        <v>68</v>
      </c>
      <c r="E45" s="57"/>
      <c r="F45" s="4"/>
      <c r="G45" s="43"/>
    </row>
    <row r="46" spans="2:7" x14ac:dyDescent="0.3">
      <c r="C46" s="47" t="s">
        <v>67</v>
      </c>
      <c r="D46" s="53" t="s">
        <v>69</v>
      </c>
      <c r="E46" s="57"/>
      <c r="F46" s="4"/>
      <c r="G46" s="43"/>
    </row>
    <row r="47" spans="2:7" ht="30.55" x14ac:dyDescent="0.3">
      <c r="C47" s="48">
        <v>6.21</v>
      </c>
      <c r="D47" s="53" t="s">
        <v>70</v>
      </c>
      <c r="E47" s="57"/>
      <c r="F47" s="4"/>
      <c r="G47" s="43"/>
    </row>
    <row r="48" spans="2:7" ht="15.85" thickBot="1" x14ac:dyDescent="0.35">
      <c r="C48" s="49">
        <v>6.22</v>
      </c>
      <c r="D48" s="55" t="s">
        <v>71</v>
      </c>
      <c r="E48" s="58"/>
      <c r="F48" s="62"/>
      <c r="G48" s="61"/>
    </row>
    <row r="55" spans="3:7" x14ac:dyDescent="0.3">
      <c r="C55" s="2"/>
      <c r="D55" s="2"/>
      <c r="E55" s="2"/>
      <c r="F55" s="2"/>
      <c r="G55" s="2"/>
    </row>
    <row r="56" spans="3:7" x14ac:dyDescent="0.3">
      <c r="C56" s="2"/>
      <c r="D56" s="2"/>
      <c r="E56" s="2"/>
      <c r="F56" s="2"/>
      <c r="G56" s="2"/>
    </row>
    <row r="57" spans="3:7" x14ac:dyDescent="0.3">
      <c r="C57" s="2"/>
      <c r="D57" s="2"/>
      <c r="E57" s="2"/>
      <c r="F57" s="2"/>
      <c r="G57" s="2"/>
    </row>
    <row r="58" spans="3:7" x14ac:dyDescent="0.3">
      <c r="C58" s="2"/>
      <c r="D58" s="2"/>
      <c r="E58" s="2"/>
      <c r="F58" s="2"/>
      <c r="G58" s="2"/>
    </row>
    <row r="59" spans="3:7" x14ac:dyDescent="0.3">
      <c r="C59" s="2"/>
      <c r="D59" s="7"/>
      <c r="E59" s="2"/>
      <c r="F59" s="2"/>
      <c r="G59" s="2"/>
    </row>
    <row r="60" spans="3:7" x14ac:dyDescent="0.3">
      <c r="C60" s="2"/>
      <c r="D60" s="2"/>
      <c r="E60" s="2"/>
      <c r="F60" s="2"/>
      <c r="G60" s="2"/>
    </row>
    <row r="61" spans="3:7" x14ac:dyDescent="0.3">
      <c r="C61" s="2"/>
      <c r="D61" s="2"/>
      <c r="E61" s="2"/>
      <c r="F61" s="2"/>
      <c r="G61" s="2"/>
    </row>
    <row r="62" spans="3:7" x14ac:dyDescent="0.3">
      <c r="C62" s="2"/>
      <c r="D62" s="2"/>
      <c r="E62" s="2"/>
      <c r="F62" s="2"/>
      <c r="G62" s="2"/>
    </row>
    <row r="63" spans="3:7" x14ac:dyDescent="0.3">
      <c r="C63" s="2"/>
      <c r="D63" s="2"/>
      <c r="E63" s="2"/>
      <c r="F63" s="2"/>
      <c r="G63" s="2"/>
    </row>
    <row r="64" spans="3:7" x14ac:dyDescent="0.3">
      <c r="C64" s="2"/>
      <c r="D64" s="2"/>
      <c r="E64" s="2"/>
      <c r="F64" s="2"/>
      <c r="G64" s="2"/>
    </row>
    <row r="65" spans="3:7" x14ac:dyDescent="0.3">
      <c r="C65" s="2"/>
      <c r="D65" s="2"/>
      <c r="E65" s="2"/>
      <c r="F65" s="2"/>
      <c r="G65" s="2"/>
    </row>
    <row r="66" spans="3:7" x14ac:dyDescent="0.3">
      <c r="C66" s="2"/>
      <c r="D66" s="2"/>
      <c r="E66" s="2"/>
      <c r="F66" s="2"/>
      <c r="G66" s="2"/>
    </row>
    <row r="67" spans="3:7" x14ac:dyDescent="0.3">
      <c r="C67" s="2"/>
      <c r="D67" s="2"/>
      <c r="E67" s="2"/>
      <c r="F67" s="2"/>
      <c r="G67" s="2"/>
    </row>
    <row r="68" spans="3:7" x14ac:dyDescent="0.3">
      <c r="C68" s="2"/>
      <c r="D68" s="2"/>
      <c r="E68" s="2"/>
      <c r="F68" s="2"/>
      <c r="G68" s="2"/>
    </row>
    <row r="69" spans="3:7" x14ac:dyDescent="0.3">
      <c r="C69" s="2"/>
      <c r="D69" s="2"/>
      <c r="E69" s="2"/>
      <c r="F69" s="2"/>
      <c r="G69" s="2"/>
    </row>
    <row r="70" spans="3:7" x14ac:dyDescent="0.3">
      <c r="C70" s="2"/>
      <c r="D70" s="2"/>
      <c r="E70" s="2"/>
      <c r="F70" s="2"/>
      <c r="G70" s="2"/>
    </row>
    <row r="71" spans="3:7" x14ac:dyDescent="0.3">
      <c r="C71" s="2"/>
      <c r="D71" s="2"/>
      <c r="E71" s="2"/>
      <c r="F71" s="2"/>
      <c r="G71" s="2"/>
    </row>
  </sheetData>
  <mergeCells count="7">
    <mergeCell ref="B2:C6"/>
    <mergeCell ref="B22:B24"/>
    <mergeCell ref="B8:B16"/>
    <mergeCell ref="E26:G26"/>
    <mergeCell ref="E13:G13"/>
    <mergeCell ref="E8:G8"/>
    <mergeCell ref="B17:B21"/>
  </mergeCells>
  <phoneticPr fontId="7" type="noConversion"/>
  <conditionalFormatting sqref="E8">
    <cfRule type="containsText" dxfId="38" priority="294" operator="containsText" text="ל.ר.">
      <formula>NOT(ISERROR(SEARCH("ל.ר.",E8)))</formula>
    </cfRule>
    <cfRule type="containsText" dxfId="37" priority="295" operator="containsText" text="$">
      <formula>NOT(ISERROR(SEARCH("$",E8)))</formula>
    </cfRule>
    <cfRule type="containsText" dxfId="36" priority="296" operator="containsText" text="X">
      <formula>NOT(ISERROR(SEARCH("X",E8)))</formula>
    </cfRule>
    <cfRule type="containsText" dxfId="35" priority="297" operator="containsText" text="V">
      <formula>NOT(ISERROR(SEARCH("V",E8)))</formula>
    </cfRule>
  </conditionalFormatting>
  <conditionalFormatting sqref="E13">
    <cfRule type="containsText" dxfId="34" priority="270" operator="containsText" text="ל.ר.">
      <formula>NOT(ISERROR(SEARCH("ל.ר.",E13)))</formula>
    </cfRule>
    <cfRule type="containsText" dxfId="33" priority="271" operator="containsText" text="$">
      <formula>NOT(ISERROR(SEARCH("$",E13)))</formula>
    </cfRule>
    <cfRule type="containsText" dxfId="32" priority="272" operator="containsText" text="X">
      <formula>NOT(ISERROR(SEARCH("X",E13)))</formula>
    </cfRule>
    <cfRule type="containsText" dxfId="31" priority="273" operator="containsText" text="V">
      <formula>NOT(ISERROR(SEARCH("V",E13)))</formula>
    </cfRule>
  </conditionalFormatting>
  <conditionalFormatting sqref="E13">
    <cfRule type="notContainsBlanks" dxfId="30" priority="299">
      <formula>LEN(TRIM(E13))&gt;0</formula>
    </cfRule>
  </conditionalFormatting>
  <conditionalFormatting sqref="F17:G17 E9:G12 G32:G41 F19:G24 G44:G46 E29:F48">
    <cfRule type="containsText" dxfId="29" priority="222" operator="containsText" text="V">
      <formula>NOT(ISERROR(SEARCH("V",E9)))</formula>
    </cfRule>
    <cfRule type="expression" dxfId="28" priority="223">
      <formula>E9="ל.ר."</formula>
    </cfRule>
    <cfRule type="containsText" dxfId="27" priority="224" operator="containsText" text="X">
      <formula>NOT(ISERROR(SEARCH("X",E9)))</formula>
    </cfRule>
    <cfRule type="notContainsBlanks" dxfId="26" priority="225">
      <formula>LEN(TRIM(E9))&gt;0</formula>
    </cfRule>
  </conditionalFormatting>
  <conditionalFormatting sqref="E27:G28 G28:G30 G43 G48">
    <cfRule type="containsText" dxfId="25" priority="210" operator="containsText" text="V">
      <formula>NOT(ISERROR(SEARCH("V",E27)))</formula>
    </cfRule>
    <cfRule type="expression" dxfId="24" priority="211">
      <formula>E27="ל.ר."</formula>
    </cfRule>
    <cfRule type="containsText" dxfId="23" priority="212" operator="containsText" text="X">
      <formula>NOT(ISERROR(SEARCH("X",E27)))</formula>
    </cfRule>
    <cfRule type="notContainsBlanks" dxfId="22" priority="213">
      <formula>LEN(TRIM(E27))&gt;0</formula>
    </cfRule>
  </conditionalFormatting>
  <conditionalFormatting sqref="E26">
    <cfRule type="containsText" dxfId="21" priority="133" operator="containsText" text="ל.ר.">
      <formula>NOT(ISERROR(SEARCH("ל.ר.",E26)))</formula>
    </cfRule>
    <cfRule type="containsText" dxfId="20" priority="134" operator="containsText" text="$">
      <formula>NOT(ISERROR(SEARCH("$",E26)))</formula>
    </cfRule>
    <cfRule type="containsText" dxfId="19" priority="135" operator="containsText" text="X">
      <formula>NOT(ISERROR(SEARCH("X",E26)))</formula>
    </cfRule>
    <cfRule type="containsText" dxfId="18" priority="136" operator="containsText" text="V">
      <formula>NOT(ISERROR(SEARCH("V",E26)))</formula>
    </cfRule>
  </conditionalFormatting>
  <conditionalFormatting sqref="G31 G42 G47">
    <cfRule type="containsText" dxfId="17" priority="97" operator="containsText" text="V">
      <formula>NOT(ISERROR(SEARCH("V",G31)))</formula>
    </cfRule>
    <cfRule type="expression" dxfId="16" priority="98">
      <formula>G31="ל.ר."</formula>
    </cfRule>
    <cfRule type="containsText" dxfId="15" priority="99" operator="containsText" text="X">
      <formula>NOT(ISERROR(SEARCH("X",G31)))</formula>
    </cfRule>
    <cfRule type="notContainsBlanks" dxfId="14" priority="100">
      <formula>LEN(TRIM(G31))&gt;0</formula>
    </cfRule>
  </conditionalFormatting>
  <conditionalFormatting sqref="E17 E14:G16 E19:E24">
    <cfRule type="containsText" dxfId="13" priority="105" operator="containsText" text="V">
      <formula>NOT(ISERROR(SEARCH("V",E14)))</formula>
    </cfRule>
    <cfRule type="expression" dxfId="12" priority="106">
      <formula>E14="ל.ר."</formula>
    </cfRule>
    <cfRule type="containsText" dxfId="11" priority="107" operator="containsText" text="X">
      <formula>NOT(ISERROR(SEARCH("X",E14)))</formula>
    </cfRule>
    <cfRule type="notContainsBlanks" dxfId="10" priority="108">
      <formula>LEN(TRIM(E14))&gt;0</formula>
    </cfRule>
  </conditionalFormatting>
  <conditionalFormatting sqref="E33:G48">
    <cfRule type="containsText" dxfId="9" priority="40" operator="containsText" text="לא רלוונטי">
      <formula>NOT(ISERROR(SEARCH("לא רלוונטי",E33)))</formula>
    </cfRule>
  </conditionalFormatting>
  <conditionalFormatting sqref="E31">
    <cfRule type="containsText" dxfId="8" priority="39" operator="containsText" text="לא רלוונטי">
      <formula>NOT(ISERROR(SEARCH("לא רלוונטי",E31)))</formula>
    </cfRule>
  </conditionalFormatting>
  <conditionalFormatting sqref="E18:G18">
    <cfRule type="containsText" dxfId="7" priority="5" operator="containsText" text="V">
      <formula>NOT(ISERROR(SEARCH("V",E18)))</formula>
    </cfRule>
    <cfRule type="expression" dxfId="6" priority="6">
      <formula>E18="ל.ר."</formula>
    </cfRule>
    <cfRule type="containsText" dxfId="5" priority="7" operator="containsText" text="X">
      <formula>NOT(ISERROR(SEARCH("X",E18)))</formula>
    </cfRule>
    <cfRule type="notContainsBlanks" dxfId="4" priority="8">
      <formula>LEN(TRIM(E18))&gt;0</formula>
    </cfRule>
  </conditionalFormatting>
  <dataValidations count="1">
    <dataValidation allowBlank="1" showInputMessage="1" sqref="F27:G48 F9:G12 F14:G25 E8:E48" xr:uid="{00000000-0002-0000-0000-000000000000}"/>
  </dataValidations>
  <pageMargins left="0.7" right="0.7" top="0.75" bottom="0.75" header="0.3" footer="0.3"/>
  <pageSetup paperSize="9" scale="45" orientation="portrait" r:id="rId1"/>
  <ignoredErrors>
    <ignoredError sqref="C36 C46 C13"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CD4F9-8024-49E4-85FE-BA5CD891E878}">
  <dimension ref="B1:J27"/>
  <sheetViews>
    <sheetView rightToLeft="1" tabSelected="1" zoomScale="80" zoomScaleNormal="80" workbookViewId="0"/>
  </sheetViews>
  <sheetFormatPr defaultRowHeight="13.65" x14ac:dyDescent="0.25"/>
  <cols>
    <col min="1" max="1" width="1.90625" customWidth="1"/>
    <col min="2" max="2" width="11.1796875" customWidth="1"/>
    <col min="3" max="3" width="67" customWidth="1"/>
    <col min="4" max="4" width="10.36328125" customWidth="1"/>
    <col min="5" max="5" width="18.36328125" customWidth="1"/>
    <col min="6" max="6" width="6" customWidth="1"/>
    <col min="7" max="7" width="16.90625" customWidth="1"/>
    <col min="8" max="8" width="6" customWidth="1"/>
    <col min="9" max="9" width="18.08984375" customWidth="1"/>
    <col min="10" max="10" width="6" customWidth="1"/>
  </cols>
  <sheetData>
    <row r="1" spans="2:10" ht="11.45" customHeight="1" thickBot="1" x14ac:dyDescent="0.3"/>
    <row r="2" spans="2:10" ht="18" x14ac:dyDescent="0.25">
      <c r="B2" s="90" t="s">
        <v>3</v>
      </c>
      <c r="C2" s="91" t="s">
        <v>75</v>
      </c>
      <c r="D2" s="92" t="s">
        <v>76</v>
      </c>
      <c r="E2" s="93">
        <v>1</v>
      </c>
      <c r="F2" s="94"/>
      <c r="G2" s="93">
        <v>2</v>
      </c>
      <c r="H2" s="94"/>
      <c r="I2" s="93">
        <v>3</v>
      </c>
      <c r="J2" s="94"/>
    </row>
    <row r="3" spans="2:10" x14ac:dyDescent="0.25">
      <c r="B3" s="95"/>
      <c r="C3" s="96"/>
      <c r="D3" s="97"/>
      <c r="E3" s="129">
        <f>'תנאי סף'!E3</f>
        <v>0</v>
      </c>
      <c r="F3" s="130"/>
      <c r="G3" s="129">
        <f>'תנאי סף'!F3</f>
        <v>0</v>
      </c>
      <c r="H3" s="130"/>
      <c r="I3" s="129">
        <f>'תנאי סף'!G3</f>
        <v>0</v>
      </c>
      <c r="J3" s="130"/>
    </row>
    <row r="4" spans="2:10" ht="15.85" thickBot="1" x14ac:dyDescent="0.3">
      <c r="B4" s="98"/>
      <c r="C4" s="99"/>
      <c r="D4" s="100"/>
      <c r="E4" s="134" t="s">
        <v>77</v>
      </c>
      <c r="F4" s="135" t="s">
        <v>7</v>
      </c>
      <c r="G4" s="134" t="s">
        <v>77</v>
      </c>
      <c r="H4" s="135" t="s">
        <v>7</v>
      </c>
      <c r="I4" s="134" t="s">
        <v>77</v>
      </c>
      <c r="J4" s="135" t="s">
        <v>7</v>
      </c>
    </row>
    <row r="5" spans="2:10" ht="32.200000000000003" x14ac:dyDescent="0.25">
      <c r="B5" s="103" t="s">
        <v>81</v>
      </c>
      <c r="C5" s="101" t="s">
        <v>87</v>
      </c>
      <c r="D5" s="131">
        <v>0.2</v>
      </c>
      <c r="E5" s="104">
        <f>MAX(F6:F7)</f>
        <v>0</v>
      </c>
      <c r="F5" s="105">
        <f>MAX(MIN((E5-1)*5,20),0)</f>
        <v>0</v>
      </c>
      <c r="G5" s="104">
        <f>MAX(H6:H7)</f>
        <v>0</v>
      </c>
      <c r="H5" s="105">
        <f>MAX(MIN((G5-1)*5,20),0)</f>
        <v>0</v>
      </c>
      <c r="I5" s="104">
        <f>MAX(J6:J7)</f>
        <v>0</v>
      </c>
      <c r="J5" s="105">
        <f>MAX(MIN((I5-1)*5,20),0)</f>
        <v>0</v>
      </c>
    </row>
    <row r="6" spans="2:10" ht="15.3" x14ac:dyDescent="0.25">
      <c r="B6" s="106"/>
      <c r="C6" s="107" t="s">
        <v>85</v>
      </c>
      <c r="D6" s="132"/>
      <c r="E6" s="108"/>
      <c r="F6" s="138">
        <f>MIN(E6*5,20)</f>
        <v>0</v>
      </c>
      <c r="G6" s="108"/>
      <c r="H6" s="138">
        <f>MIN(G6*5,20)</f>
        <v>0</v>
      </c>
      <c r="I6" s="108"/>
      <c r="J6" s="138">
        <f>MIN(I6*5,20)</f>
        <v>0</v>
      </c>
    </row>
    <row r="7" spans="2:10" ht="31.1" thickBot="1" x14ac:dyDescent="0.3">
      <c r="B7" s="109"/>
      <c r="C7" s="107" t="s">
        <v>86</v>
      </c>
      <c r="D7" s="133"/>
      <c r="E7" s="139"/>
      <c r="F7" s="140">
        <f>MIN(E7*10,20)</f>
        <v>0</v>
      </c>
      <c r="G7" s="139"/>
      <c r="H7" s="140">
        <f>MIN(G7*10,20)</f>
        <v>0</v>
      </c>
      <c r="I7" s="139"/>
      <c r="J7" s="140">
        <f>MIN(I7*10,20)</f>
        <v>0</v>
      </c>
    </row>
    <row r="8" spans="2:10" ht="18" x14ac:dyDescent="0.25">
      <c r="B8" s="110" t="s">
        <v>82</v>
      </c>
      <c r="C8" s="144" t="s">
        <v>22</v>
      </c>
      <c r="D8" s="145">
        <v>0.15</v>
      </c>
      <c r="E8" s="112">
        <f>SUM(F9:F14)*10*$D$8</f>
        <v>0</v>
      </c>
      <c r="F8" s="113"/>
      <c r="G8" s="112">
        <f>SUM(H9:H14)*10*$D$8</f>
        <v>0</v>
      </c>
      <c r="H8" s="113"/>
      <c r="I8" s="112">
        <f>SUM(J9:J14)*10*$D$8</f>
        <v>0</v>
      </c>
      <c r="J8" s="113"/>
    </row>
    <row r="9" spans="2:10" ht="15.3" customHeight="1" x14ac:dyDescent="0.25">
      <c r="B9" s="114"/>
      <c r="C9" s="152" t="s">
        <v>88</v>
      </c>
      <c r="D9" s="155">
        <v>0.2</v>
      </c>
      <c r="E9" s="116"/>
      <c r="F9" s="117">
        <f>E9*$D9</f>
        <v>0</v>
      </c>
      <c r="G9" s="116"/>
      <c r="H9" s="117">
        <f>G9*$D9</f>
        <v>0</v>
      </c>
      <c r="I9" s="116"/>
      <c r="J9" s="117">
        <f>I9*$D9</f>
        <v>0</v>
      </c>
    </row>
    <row r="10" spans="2:10" ht="15.3" customHeight="1" x14ac:dyDescent="0.25">
      <c r="B10" s="114"/>
      <c r="C10" s="152" t="s">
        <v>89</v>
      </c>
      <c r="D10" s="155">
        <v>0.2</v>
      </c>
      <c r="E10" s="118"/>
      <c r="F10" s="117">
        <f t="shared" ref="F10:H14" si="0">E10*$D10</f>
        <v>0</v>
      </c>
      <c r="G10" s="118"/>
      <c r="H10" s="117">
        <f t="shared" ref="H10" si="1">G10*$D10</f>
        <v>0</v>
      </c>
      <c r="I10" s="118"/>
      <c r="J10" s="117">
        <f t="shared" ref="J10" si="2">I10*$D10</f>
        <v>0</v>
      </c>
    </row>
    <row r="11" spans="2:10" ht="15.3" customHeight="1" x14ac:dyDescent="0.25">
      <c r="B11" s="114"/>
      <c r="C11" s="152" t="s">
        <v>90</v>
      </c>
      <c r="D11" s="155">
        <v>0.2</v>
      </c>
      <c r="E11" s="118"/>
      <c r="F11" s="117">
        <f t="shared" si="0"/>
        <v>0</v>
      </c>
      <c r="G11" s="118"/>
      <c r="H11" s="117">
        <f t="shared" ref="H11" si="3">G11*$D11</f>
        <v>0</v>
      </c>
      <c r="I11" s="118"/>
      <c r="J11" s="117">
        <f t="shared" ref="J11" si="4">I11*$D11</f>
        <v>0</v>
      </c>
    </row>
    <row r="12" spans="2:10" ht="15.3" customHeight="1" x14ac:dyDescent="0.25">
      <c r="B12" s="114"/>
      <c r="C12" s="152" t="s">
        <v>91</v>
      </c>
      <c r="D12" s="155">
        <v>0.2</v>
      </c>
      <c r="E12" s="118"/>
      <c r="F12" s="117">
        <f t="shared" si="0"/>
        <v>0</v>
      </c>
      <c r="G12" s="118"/>
      <c r="H12" s="117">
        <f t="shared" ref="H12" si="5">G12*$D12</f>
        <v>0</v>
      </c>
      <c r="I12" s="118"/>
      <c r="J12" s="117">
        <f t="shared" ref="J12" si="6">I12*$D12</f>
        <v>0</v>
      </c>
    </row>
    <row r="13" spans="2:10" ht="15.3" customHeight="1" x14ac:dyDescent="0.25">
      <c r="B13" s="114"/>
      <c r="C13" s="153" t="s">
        <v>92</v>
      </c>
      <c r="D13" s="156">
        <v>0.1</v>
      </c>
      <c r="E13" s="118"/>
      <c r="F13" s="117">
        <f t="shared" si="0"/>
        <v>0</v>
      </c>
      <c r="G13" s="118"/>
      <c r="H13" s="117">
        <f t="shared" ref="H13" si="7">G13*$D13</f>
        <v>0</v>
      </c>
      <c r="I13" s="118"/>
      <c r="J13" s="117">
        <f t="shared" ref="J13" si="8">I13*$D13</f>
        <v>0</v>
      </c>
    </row>
    <row r="14" spans="2:10" ht="14.2" thickBot="1" x14ac:dyDescent="0.3">
      <c r="B14" s="141"/>
      <c r="C14" s="154" t="s">
        <v>93</v>
      </c>
      <c r="D14" s="157">
        <v>0.1</v>
      </c>
      <c r="E14" s="143"/>
      <c r="F14" s="146">
        <f t="shared" si="0"/>
        <v>0</v>
      </c>
      <c r="G14" s="143"/>
      <c r="H14" s="146">
        <f t="shared" ref="H14" si="9">G14*$D14</f>
        <v>0</v>
      </c>
      <c r="I14" s="143"/>
      <c r="J14" s="146">
        <f t="shared" ref="J14" si="10">I14*$D14</f>
        <v>0</v>
      </c>
    </row>
    <row r="15" spans="2:10" ht="18" x14ac:dyDescent="0.25">
      <c r="B15" s="106" t="s">
        <v>83</v>
      </c>
      <c r="C15" s="142" t="s">
        <v>14</v>
      </c>
      <c r="D15" s="128">
        <f>D16+D17</f>
        <v>0.15000000000000002</v>
      </c>
      <c r="E15" s="136">
        <f>SUM(F16:F17)</f>
        <v>0</v>
      </c>
      <c r="F15" s="137"/>
      <c r="G15" s="136">
        <f>SUM(H16:H17)</f>
        <v>0</v>
      </c>
      <c r="H15" s="137"/>
      <c r="I15" s="136">
        <f>SUM(J16:J17)</f>
        <v>0</v>
      </c>
      <c r="J15" s="137"/>
    </row>
    <row r="16" spans="2:10" ht="44.75" x14ac:dyDescent="0.25">
      <c r="B16" s="106"/>
      <c r="C16" s="107" t="s">
        <v>94</v>
      </c>
      <c r="D16" s="148">
        <v>0.05</v>
      </c>
      <c r="E16" s="108"/>
      <c r="F16" s="149">
        <v>0</v>
      </c>
      <c r="G16" s="108"/>
      <c r="H16" s="149">
        <v>0</v>
      </c>
      <c r="I16" s="108"/>
      <c r="J16" s="149">
        <v>0</v>
      </c>
    </row>
    <row r="17" spans="2:10" ht="15.85" customHeight="1" thickBot="1" x14ac:dyDescent="0.3">
      <c r="B17" s="109"/>
      <c r="C17" s="107" t="s">
        <v>95</v>
      </c>
      <c r="D17" s="147">
        <v>0.1</v>
      </c>
      <c r="E17" s="102"/>
      <c r="F17" s="150">
        <f>MIN(E17*5,10)</f>
        <v>0</v>
      </c>
      <c r="G17" s="102"/>
      <c r="H17" s="150">
        <f>MIN(G17*5,10)</f>
        <v>0</v>
      </c>
      <c r="I17" s="102"/>
      <c r="J17" s="150">
        <f>MIN(I17*5,10)</f>
        <v>0</v>
      </c>
    </row>
    <row r="18" spans="2:10" ht="18" x14ac:dyDescent="0.25">
      <c r="B18" s="110" t="s">
        <v>84</v>
      </c>
      <c r="C18" s="144" t="s">
        <v>96</v>
      </c>
      <c r="D18" s="145">
        <f>D19+D20</f>
        <v>0.15</v>
      </c>
      <c r="E18" s="104">
        <f>SUM(F19:F20)</f>
        <v>0</v>
      </c>
      <c r="F18" s="105"/>
      <c r="G18" s="104">
        <f>SUM(H19:H20)</f>
        <v>0</v>
      </c>
      <c r="H18" s="105"/>
      <c r="I18" s="104">
        <f>SUM(J19:J20)</f>
        <v>0</v>
      </c>
      <c r="J18" s="105"/>
    </row>
    <row r="19" spans="2:10" ht="28.95" x14ac:dyDescent="0.25">
      <c r="B19" s="114"/>
      <c r="C19" s="115" t="s">
        <v>97</v>
      </c>
      <c r="D19" s="158">
        <v>0.06</v>
      </c>
      <c r="E19" s="108"/>
      <c r="F19" s="138">
        <f>MAX(MIN((E19-1)*3,6),0)</f>
        <v>0</v>
      </c>
      <c r="G19" s="108"/>
      <c r="H19" s="138">
        <f>MAX(MIN((G19-1)*3,6),0)</f>
        <v>0</v>
      </c>
      <c r="I19" s="108"/>
      <c r="J19" s="138">
        <f>MAX(MIN((I19-1)*3,6),0)</f>
        <v>0</v>
      </c>
    </row>
    <row r="20" spans="2:10" ht="29.45" thickBot="1" x14ac:dyDescent="0.3">
      <c r="B20" s="141"/>
      <c r="C20" s="107" t="s">
        <v>98</v>
      </c>
      <c r="D20" s="147">
        <v>0.09</v>
      </c>
      <c r="E20" s="151"/>
      <c r="F20" s="140">
        <f>MIN(E20*3,9)</f>
        <v>0</v>
      </c>
      <c r="G20" s="151"/>
      <c r="H20" s="140">
        <f>MIN(G20*3,9)</f>
        <v>0</v>
      </c>
      <c r="I20" s="151"/>
      <c r="J20" s="140">
        <f>MIN(I20*3,9)</f>
        <v>0</v>
      </c>
    </row>
    <row r="21" spans="2:10" ht="18" x14ac:dyDescent="0.25">
      <c r="B21" s="110" t="s">
        <v>99</v>
      </c>
      <c r="C21" s="101" t="s">
        <v>78</v>
      </c>
      <c r="D21" s="111">
        <v>0.35</v>
      </c>
      <c r="E21" s="112">
        <f>SUM(F22:F25)*10*$D$21</f>
        <v>0</v>
      </c>
      <c r="F21" s="113"/>
      <c r="G21" s="112">
        <f>SUM(H22:H25)*10*$D$21</f>
        <v>0</v>
      </c>
      <c r="H21" s="113"/>
      <c r="I21" s="112">
        <f>SUM(J22:J25)*10*$D$21</f>
        <v>0</v>
      </c>
      <c r="J21" s="113"/>
    </row>
    <row r="22" spans="2:10" ht="27.3" x14ac:dyDescent="0.25">
      <c r="B22" s="114"/>
      <c r="C22" s="159" t="s">
        <v>100</v>
      </c>
      <c r="D22" s="160">
        <v>0.5</v>
      </c>
      <c r="E22" s="116"/>
      <c r="F22" s="117">
        <f>E22*$D22</f>
        <v>0</v>
      </c>
      <c r="G22" s="116"/>
      <c r="H22" s="117">
        <f>G22*$D22</f>
        <v>0</v>
      </c>
      <c r="I22" s="116"/>
      <c r="J22" s="117">
        <f>I22*$D22</f>
        <v>0</v>
      </c>
    </row>
    <row r="23" spans="2:10" ht="40.950000000000003" x14ac:dyDescent="0.25">
      <c r="B23" s="114"/>
      <c r="C23" s="159" t="s">
        <v>101</v>
      </c>
      <c r="D23" s="160">
        <v>0.15</v>
      </c>
      <c r="E23" s="118"/>
      <c r="F23" s="117">
        <f t="shared" ref="F23:H23" si="11">E23*$D23</f>
        <v>0</v>
      </c>
      <c r="G23" s="118"/>
      <c r="H23" s="117">
        <f t="shared" si="11"/>
        <v>0</v>
      </c>
      <c r="I23" s="118"/>
      <c r="J23" s="117">
        <f t="shared" ref="J23" si="12">I23*$D23</f>
        <v>0</v>
      </c>
    </row>
    <row r="24" spans="2:10" ht="27.3" x14ac:dyDescent="0.25">
      <c r="B24" s="114"/>
      <c r="C24" s="159" t="s">
        <v>102</v>
      </c>
      <c r="D24" s="160">
        <v>0.15</v>
      </c>
      <c r="E24" s="118"/>
      <c r="F24" s="117">
        <f t="shared" ref="F24:H24" si="13">E24*$D24</f>
        <v>0</v>
      </c>
      <c r="G24" s="118"/>
      <c r="H24" s="117">
        <f t="shared" si="13"/>
        <v>0</v>
      </c>
      <c r="I24" s="118"/>
      <c r="J24" s="117">
        <f t="shared" ref="J24" si="14">I24*$D24</f>
        <v>0</v>
      </c>
    </row>
    <row r="25" spans="2:10" x14ac:dyDescent="0.25">
      <c r="B25" s="114"/>
      <c r="C25" s="159" t="s">
        <v>103</v>
      </c>
      <c r="D25" s="160">
        <v>0.2</v>
      </c>
      <c r="E25" s="118"/>
      <c r="F25" s="117">
        <f t="shared" ref="F25:H25" si="15">E25*$D25</f>
        <v>0</v>
      </c>
      <c r="G25" s="118"/>
      <c r="H25" s="117">
        <f t="shared" si="15"/>
        <v>0</v>
      </c>
      <c r="I25" s="118"/>
      <c r="J25" s="117">
        <f t="shared" ref="J25" si="16">I25*$D25</f>
        <v>0</v>
      </c>
    </row>
    <row r="26" spans="2:10" ht="17.45" thickBot="1" x14ac:dyDescent="0.3">
      <c r="B26" s="119" t="s">
        <v>79</v>
      </c>
      <c r="C26" s="120"/>
      <c r="D26" s="121">
        <f>SUM(D5,D8,D15,D18,D21)</f>
        <v>1</v>
      </c>
      <c r="E26" s="122">
        <f>SUM(E5,E8,E15,E18,E21)</f>
        <v>0</v>
      </c>
      <c r="F26" s="123"/>
      <c r="G26" s="122">
        <f>SUM(G5,G8,G15,G18,G21)</f>
        <v>0</v>
      </c>
      <c r="H26" s="123"/>
      <c r="I26" s="122">
        <f>SUM(I5,I8,I15,I18,I21)</f>
        <v>0</v>
      </c>
      <c r="J26" s="123"/>
    </row>
    <row r="27" spans="2:10" ht="15.85" thickBot="1" x14ac:dyDescent="0.3">
      <c r="B27" s="124" t="s">
        <v>80</v>
      </c>
      <c r="C27" s="125"/>
      <c r="D27" s="126">
        <v>70</v>
      </c>
      <c r="E27" s="127" t="str">
        <f>IF(E26&gt;=$D$27,"V","X")</f>
        <v>X</v>
      </c>
      <c r="F27" s="127"/>
      <c r="G27" s="127" t="str">
        <f>IF(G26&gt;=$D$27,"V","X")</f>
        <v>X</v>
      </c>
      <c r="H27" s="127"/>
      <c r="I27" s="127" t="str">
        <f>IF(I26&gt;=$D$27,"V","X")</f>
        <v>X</v>
      </c>
      <c r="J27" s="127"/>
    </row>
  </sheetData>
  <mergeCells count="38">
    <mergeCell ref="B18:B20"/>
    <mergeCell ref="E18:F18"/>
    <mergeCell ref="G18:H18"/>
    <mergeCell ref="I18:J18"/>
    <mergeCell ref="I5:J5"/>
    <mergeCell ref="E8:F8"/>
    <mergeCell ref="G8:H8"/>
    <mergeCell ref="I8:J8"/>
    <mergeCell ref="B8:B14"/>
    <mergeCell ref="B26:C26"/>
    <mergeCell ref="E26:F26"/>
    <mergeCell ref="G26:H26"/>
    <mergeCell ref="I26:J26"/>
    <mergeCell ref="B27:C27"/>
    <mergeCell ref="E27:F27"/>
    <mergeCell ref="G27:H27"/>
    <mergeCell ref="I27:J27"/>
    <mergeCell ref="B21:B25"/>
    <mergeCell ref="E21:F21"/>
    <mergeCell ref="G21:H21"/>
    <mergeCell ref="I21:J21"/>
    <mergeCell ref="B5:B7"/>
    <mergeCell ref="D5:D7"/>
    <mergeCell ref="E5:F5"/>
    <mergeCell ref="G5:H5"/>
    <mergeCell ref="E3:F3"/>
    <mergeCell ref="G3:H3"/>
    <mergeCell ref="I3:J3"/>
    <mergeCell ref="B15:B17"/>
    <mergeCell ref="E15:F15"/>
    <mergeCell ref="G15:H15"/>
    <mergeCell ref="I15:J15"/>
    <mergeCell ref="B2:B4"/>
    <mergeCell ref="C2:C4"/>
    <mergeCell ref="D2:D4"/>
    <mergeCell ref="E2:F2"/>
    <mergeCell ref="G2:H2"/>
    <mergeCell ref="I2:J2"/>
  </mergeCells>
  <conditionalFormatting sqref="E27:J27">
    <cfRule type="expression" dxfId="1" priority="1">
      <formula>E27="X"</formula>
    </cfRule>
    <cfRule type="expression" dxfId="0" priority="2">
      <formula>E27="V"</formula>
    </cfRule>
  </conditionalFormatting>
  <pageMargins left="0.7" right="0.7" top="0.75" bottom="0.75" header="0.3" footer="0.3"/>
  <pageSetup orientation="portrait" r:id="rId1"/>
  <ignoredErrors>
    <ignoredError sqref="E8:F8 E21:F21 F14 F9 F10 F11 F12 F13 F22:F25 H9:H14 J9:J14 G21:J21 H22:H25 J22:J25 G8:J8" unlockedFormula="1"/>
    <ignoredError sqref="F19"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1D149-F3BE-40E7-9D05-BEC087712260}">
  <dimension ref="A1:F18"/>
  <sheetViews>
    <sheetView rightToLeft="1" workbookViewId="0"/>
  </sheetViews>
  <sheetFormatPr defaultRowHeight="13.65" x14ac:dyDescent="0.25"/>
  <cols>
    <col min="1" max="1" width="4.7265625" customWidth="1"/>
    <col min="2" max="2" width="9" customWidth="1"/>
    <col min="3" max="3" width="20.7265625" customWidth="1"/>
    <col min="4" max="6" width="12.6328125" customWidth="1"/>
  </cols>
  <sheetData>
    <row r="1" spans="1:6" x14ac:dyDescent="0.25">
      <c r="A1" s="194">
        <v>1.17</v>
      </c>
    </row>
    <row r="2" spans="1:6" ht="14.2" thickBot="1" x14ac:dyDescent="0.3">
      <c r="A2" s="161">
        <v>1.17</v>
      </c>
      <c r="B2" s="162"/>
      <c r="C2" s="162"/>
      <c r="D2" s="162"/>
      <c r="E2" s="162"/>
      <c r="F2" s="162"/>
    </row>
    <row r="3" spans="1:6" ht="14.2" x14ac:dyDescent="0.25">
      <c r="A3" s="161"/>
      <c r="B3" s="162"/>
      <c r="C3" s="163" t="s">
        <v>105</v>
      </c>
      <c r="D3" s="164">
        <v>1</v>
      </c>
      <c r="E3" s="165">
        <v>2</v>
      </c>
      <c r="F3" s="188">
        <v>3</v>
      </c>
    </row>
    <row r="4" spans="1:6" x14ac:dyDescent="0.25">
      <c r="A4" s="162"/>
      <c r="B4" s="162"/>
      <c r="C4" s="166"/>
      <c r="D4" s="195">
        <f>איכות!E3</f>
        <v>0</v>
      </c>
      <c r="E4" s="195">
        <f>איכות!G3</f>
        <v>0</v>
      </c>
      <c r="F4" s="196">
        <f>איכות!I3</f>
        <v>0</v>
      </c>
    </row>
    <row r="5" spans="1:6" ht="14.2" x14ac:dyDescent="0.25">
      <c r="A5" s="162"/>
      <c r="B5" s="162"/>
      <c r="C5" s="167" t="s">
        <v>111</v>
      </c>
      <c r="D5" s="201"/>
      <c r="E5" s="202"/>
      <c r="F5" s="203"/>
    </row>
    <row r="6" spans="1:6" ht="14.2" x14ac:dyDescent="0.25">
      <c r="A6" s="162"/>
      <c r="B6" s="162"/>
      <c r="C6" s="168" t="s">
        <v>112</v>
      </c>
      <c r="D6" s="199">
        <f>D5*$A$1</f>
        <v>0</v>
      </c>
      <c r="E6" s="199">
        <f t="shared" ref="E6:F6" si="0">E5*$A$1</f>
        <v>0</v>
      </c>
      <c r="F6" s="200">
        <f t="shared" si="0"/>
        <v>0</v>
      </c>
    </row>
    <row r="7" spans="1:6" ht="14.75" thickBot="1" x14ac:dyDescent="0.3">
      <c r="A7" s="162"/>
      <c r="B7" s="162"/>
      <c r="C7" s="169" t="s">
        <v>106</v>
      </c>
      <c r="D7" s="170">
        <f>IFERROR((MIN($D$6:$F$6)/D6*100),0)</f>
        <v>0</v>
      </c>
      <c r="E7" s="171">
        <f t="shared" ref="E7:F7" si="1">IFERROR((MIN($D$6:$F$6)/E6*100),0)</f>
        <v>0</v>
      </c>
      <c r="F7" s="189">
        <f t="shared" si="1"/>
        <v>0</v>
      </c>
    </row>
    <row r="8" spans="1:6" x14ac:dyDescent="0.25">
      <c r="A8" s="162"/>
      <c r="B8" s="162"/>
      <c r="C8" s="162"/>
      <c r="D8" s="162"/>
      <c r="E8" s="162"/>
      <c r="F8" s="162"/>
    </row>
    <row r="9" spans="1:6" x14ac:dyDescent="0.25">
      <c r="A9" s="162"/>
      <c r="B9" s="162"/>
      <c r="C9" s="162"/>
      <c r="D9" s="162"/>
      <c r="E9" s="162"/>
      <c r="F9" s="162"/>
    </row>
    <row r="10" spans="1:6" x14ac:dyDescent="0.25">
      <c r="A10" s="162"/>
      <c r="B10" s="162"/>
      <c r="C10" s="162"/>
      <c r="D10" s="162"/>
      <c r="E10" s="162"/>
      <c r="F10" s="162"/>
    </row>
    <row r="11" spans="1:6" x14ac:dyDescent="0.25">
      <c r="A11" s="162"/>
      <c r="B11" s="162"/>
      <c r="C11" s="162"/>
      <c r="D11" s="162"/>
      <c r="E11" s="162"/>
      <c r="F11" s="162"/>
    </row>
    <row r="12" spans="1:6" ht="14.2" thickBot="1" x14ac:dyDescent="0.3">
      <c r="A12" s="162"/>
      <c r="B12" s="162"/>
      <c r="C12" s="162"/>
      <c r="D12" s="162"/>
      <c r="E12" s="162"/>
      <c r="F12" s="162"/>
    </row>
    <row r="13" spans="1:6" ht="14.2" x14ac:dyDescent="0.3">
      <c r="A13" s="162"/>
      <c r="B13" s="172" t="s">
        <v>107</v>
      </c>
      <c r="C13" s="173"/>
      <c r="D13" s="174">
        <v>1</v>
      </c>
      <c r="E13" s="165">
        <v>2</v>
      </c>
      <c r="F13" s="188">
        <v>3</v>
      </c>
    </row>
    <row r="14" spans="1:6" ht="14.2" x14ac:dyDescent="0.3">
      <c r="A14" s="162"/>
      <c r="B14" s="175" t="s">
        <v>108</v>
      </c>
      <c r="C14" s="176" t="s">
        <v>109</v>
      </c>
      <c r="D14" s="197">
        <f>D4</f>
        <v>0</v>
      </c>
      <c r="E14" s="197">
        <f t="shared" ref="E14:F14" si="2">E4</f>
        <v>0</v>
      </c>
      <c r="F14" s="198">
        <f t="shared" si="2"/>
        <v>0</v>
      </c>
    </row>
    <row r="15" spans="1:6" x14ac:dyDescent="0.25">
      <c r="A15" s="162"/>
      <c r="B15" s="177">
        <v>0.5</v>
      </c>
      <c r="C15" s="178" t="s">
        <v>8</v>
      </c>
      <c r="D15" s="179">
        <f>איכות!E26</f>
        <v>0</v>
      </c>
      <c r="E15" s="179">
        <f>איכות!G26</f>
        <v>0</v>
      </c>
      <c r="F15" s="190">
        <f>איכות!I26</f>
        <v>0</v>
      </c>
    </row>
    <row r="16" spans="1:6" x14ac:dyDescent="0.25">
      <c r="A16" s="162"/>
      <c r="B16" s="177">
        <v>0.5</v>
      </c>
      <c r="C16" s="178" t="s">
        <v>9</v>
      </c>
      <c r="D16" s="179">
        <f>D7</f>
        <v>0</v>
      </c>
      <c r="E16" s="180">
        <f t="shared" ref="E16:F16" si="3">E7</f>
        <v>0</v>
      </c>
      <c r="F16" s="191">
        <f t="shared" si="3"/>
        <v>0</v>
      </c>
    </row>
    <row r="17" spans="1:6" ht="14.2" x14ac:dyDescent="0.25">
      <c r="A17" s="162"/>
      <c r="B17" s="181">
        <f>SUM(B15:B16)</f>
        <v>1</v>
      </c>
      <c r="C17" s="182" t="s">
        <v>10</v>
      </c>
      <c r="D17" s="183">
        <f>SUMPRODUCT($B15:$B16,D15:D16)</f>
        <v>0</v>
      </c>
      <c r="E17" s="184">
        <f t="shared" ref="E17:F17" si="4">SUMPRODUCT($B15:$B16,E15:E16)</f>
        <v>0</v>
      </c>
      <c r="F17" s="192">
        <f t="shared" si="4"/>
        <v>0</v>
      </c>
    </row>
    <row r="18" spans="1:6" ht="14.75" thickBot="1" x14ac:dyDescent="0.3">
      <c r="A18" s="162"/>
      <c r="B18" s="185" t="s">
        <v>110</v>
      </c>
      <c r="C18" s="186"/>
      <c r="D18" s="187">
        <f>RANK(D17,$D$17:$F$17,0)</f>
        <v>1</v>
      </c>
      <c r="E18" s="187">
        <f t="shared" ref="E18:F18" si="5">RANK(E17,$D$17:$F$17,0)</f>
        <v>1</v>
      </c>
      <c r="F18" s="193">
        <f t="shared" si="5"/>
        <v>1</v>
      </c>
    </row>
  </sheetData>
  <mergeCells count="3">
    <mergeCell ref="C3:C4"/>
    <mergeCell ref="B13:C13"/>
    <mergeCell ref="B18:C18"/>
  </mergeCells>
  <pageMargins left="0.7" right="0.7" top="0.75" bottom="0.75" header="0.3" footer="0.3"/>
  <ignoredErrors>
    <ignoredError sqref="D6:F6"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7</vt:i4>
      </vt:variant>
    </vt:vector>
  </HeadingPairs>
  <TitlesOfParts>
    <vt:vector size="10" baseType="lpstr">
      <vt:lpstr>תנאי סף</vt:lpstr>
      <vt:lpstr>איכות</vt:lpstr>
      <vt:lpstr>מחיר וסיכום</vt:lpstr>
      <vt:lpstr>'תנאי סף'!_Ref179538436</vt:lpstr>
      <vt:lpstr>'תנאי סף'!_Ref296892477</vt:lpstr>
      <vt:lpstr>'תנאי סף'!_Ref297537502</vt:lpstr>
      <vt:lpstr>'תנאי סף'!_Ref299614156</vt:lpstr>
      <vt:lpstr>'תנאי סף'!_Ref370930661</vt:lpstr>
      <vt:lpstr>'תנאי סף'!_Ref397199965</vt:lpstr>
      <vt:lpstr>'תנאי סף'!WPrint_Area_W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שלומי תורג'מן</cp:lastModifiedBy>
  <dcterms:created xsi:type="dcterms:W3CDTF">2014-12-29T12:32:12Z</dcterms:created>
  <dcterms:modified xsi:type="dcterms:W3CDTF">2023-03-31T12:06:27Z</dcterms:modified>
</cp:coreProperties>
</file>